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150" activeTab="0"/>
  </bookViews>
  <sheets>
    <sheet name="MB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<sst xmlns="http://schemas.openxmlformats.org/spreadsheetml/2006/main" count="47" uniqueCount="36">
  <si>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AF</t>
  </si>
  <si>
    <t>First Name</t>
  </si>
  <si>
    <t>Last Name</t>
  </si>
  <si>
    <t>Address</t>
  </si>
  <si>
    <t>City</t>
  </si>
  <si>
    <t>State</t>
  </si>
  <si>
    <t>Zip Code</t>
  </si>
  <si>
    <t>PD/HP</t>
  </si>
  <si>
    <t>DOA</t>
  </si>
  <si>
    <t>PD$</t>
  </si>
  <si>
    <t>PorD</t>
  </si>
  <si>
    <t>Mr# / Ms#</t>
  </si>
  <si>
    <t>Amb</t>
  </si>
  <si>
    <t>af passenger</t>
  </si>
  <si>
    <t>To the Parent or Guardian of</t>
  </si>
  <si>
    <t>N</t>
  </si>
  <si>
    <t>af driver</t>
  </si>
  <si>
    <t>Mr.</t>
  </si>
  <si>
    <t>driver</t>
  </si>
  <si>
    <t>Johnson</t>
  </si>
  <si>
    <t>AAAAAC6vKxo=</t>
  </si>
  <si>
    <t>Madison PD</t>
  </si>
  <si>
    <t>Eric</t>
  </si>
  <si>
    <t>2889 Main St</t>
  </si>
  <si>
    <t>Sun Prairie</t>
  </si>
  <si>
    <t>WI</t>
  </si>
  <si>
    <t>Mrs.</t>
  </si>
  <si>
    <t>Madeline</t>
  </si>
  <si>
    <t>Jefferson</t>
  </si>
  <si>
    <t>Madison</t>
  </si>
  <si>
    <t>1411 Amity Dr</t>
  </si>
  <si>
    <t>mod</t>
  </si>
  <si>
    <t>Jennifer</t>
  </si>
  <si>
    <t>Martin</t>
  </si>
  <si>
    <t>901 Church St</t>
  </si>
  <si>
    <t>none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</si>
</sst>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"/>
  <sheetViews>
    <sheetView tabSelected="1" zoomScaleSheetLayoutView="90" zoomScalePageLayoutView="0" workbookViewId="0" topLeftCell="A1">
      <selection activeCell="A5" sqref="A5"/>
    </sheetView>
  </sheetViews>
  <sheetFormatPr defaultColWidth="9.140625" defaultRowHeight="12.75"/>
  <cols>
    <col min="1" max="2" width="14.8515625" style="0" customWidth="1"/>
    <col min="3" max="3" width="16.140625" style="0" customWidth="1"/>
    <col min="4" max="4" width="35.421875" style="0" customWidth="1"/>
    <col min="5" max="5" width="17.7109375" style="0" customWidth="1"/>
    <col min="6" max="6" width="8.00390625" style="0" customWidth="1"/>
    <col min="7" max="7" width="12.140625" style="0" customWidth="1"/>
    <col min="8" max="8" width="19.00390625" style="0" customWidth="1"/>
    <col min="9" max="9" width="13.57421875" style="0" customWidth="1"/>
    <col min="10" max="11" width="8.00390625" style="0" customWidth="1"/>
    <col min="12" max="12" width="35.421875" style="0" customWidth="1"/>
    <col min="13" max="13" width="7.140625" style="0" customWidth="1"/>
  </cols>
  <sheetData>
    <row r="1" spans="1:13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">
        <v>18</v>
      </c>
      <c r="B2" t="s">
        <v>22</v>
      </c>
      <c r="C2" t="s">
        <v>19</v>
      </c>
      <c r="D2" t="s">
        <v>23</v>
      </c>
      <c r="E2" t="s">
        <v>24</v>
      </c>
      <c r="F2" t="s">
        <v>25</v>
      </c>
      <c r="G2">
        <v>53590</v>
      </c>
      <c r="H2" t="s">
        <v>21</v>
      </c>
      <c r="I2" s="2">
        <v>41215</v>
      </c>
      <c r="J2" t="s">
        <v>35</v>
      </c>
      <c r="K2" t="s">
        <v>15</v>
      </c>
      <c r="L2" t="s">
        <v>17</v>
      </c>
      <c r="M2" t="s">
        <v>15</v>
      </c>
    </row>
    <row r="3" spans="1:13" ht="12.75">
      <c r="A3" t="s">
        <v>16</v>
      </c>
      <c r="B3" t="s">
        <v>27</v>
      </c>
      <c r="C3" t="s">
        <v>28</v>
      </c>
      <c r="D3" t="s">
        <v>30</v>
      </c>
      <c r="E3" t="s">
        <v>29</v>
      </c>
      <c r="F3" t="s">
        <v>25</v>
      </c>
      <c r="G3">
        <v>53704</v>
      </c>
      <c r="H3" t="s">
        <v>21</v>
      </c>
      <c r="I3" s="2">
        <v>41215</v>
      </c>
      <c r="J3" t="s">
        <v>31</v>
      </c>
      <c r="K3" t="s">
        <v>15</v>
      </c>
      <c r="L3" t="s">
        <v>26</v>
      </c>
      <c r="M3" t="s">
        <v>15</v>
      </c>
    </row>
    <row r="4" spans="1:13" ht="12.75">
      <c r="A4" t="s">
        <v>13</v>
      </c>
      <c r="B4" t="s">
        <v>32</v>
      </c>
      <c r="C4" t="s">
        <v>33</v>
      </c>
      <c r="D4" t="s">
        <v>34</v>
      </c>
      <c r="E4" t="s">
        <v>29</v>
      </c>
      <c r="F4" t="s">
        <v>25</v>
      </c>
      <c r="G4">
        <v>53704</v>
      </c>
      <c r="H4" t="s">
        <v>21</v>
      </c>
      <c r="I4" s="2">
        <v>41215</v>
      </c>
      <c r="J4" t="s">
        <v>31</v>
      </c>
      <c r="K4" t="s">
        <v>15</v>
      </c>
      <c r="L4" t="s">
        <v>14</v>
      </c>
      <c r="M4" t="s">
        <v>15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5"/>
  <sheetViews>
    <sheetView zoomScalePageLayoutView="0" workbookViewId="0" topLeftCell="A1">
      <selection activeCell="AA4" sqref="AA4"/>
    </sheetView>
  </sheetViews>
  <sheetFormatPr defaultColWidth="9.140625" defaultRowHeight="12.75"/>
  <sheetData>
    <row r="1" spans="1:256" ht="12.75">
      <c r="A1" t="e">
        <f>IF(MB!1:1,"AAAAAF6u9AA=",0)</f>
        <v>#VALUE!</v>
      </c>
      <c r="B1" t="e">
        <f>AND(MB!A1,"AAAAAF6u9AE=")</f>
        <v>#VALUE!</v>
      </c>
      <c r="C1" t="e">
        <f>AND(MB!B1,"AAAAAF6u9AI=")</f>
        <v>#VALUE!</v>
      </c>
      <c r="D1" t="e">
        <f>AND(MB!C1,"AAAAAF6u9AM=")</f>
        <v>#VALUE!</v>
      </c>
      <c r="E1" t="e">
        <f>AND(MB!D1,"AAAAAF6u9AQ=")</f>
        <v>#VALUE!</v>
      </c>
      <c r="F1" t="e">
        <f>AND(MB!E1,"AAAAAF6u9AU=")</f>
        <v>#VALUE!</v>
      </c>
      <c r="G1" t="e">
        <f>AND(MB!F1,"AAAAAF6u9AY=")</f>
        <v>#VALUE!</v>
      </c>
      <c r="H1" t="e">
        <f>AND(MB!G1,"AAAAAF6u9Ac=")</f>
        <v>#VALUE!</v>
      </c>
      <c r="I1" t="e">
        <f>AND(MB!H1,"AAAAAF6u9Ag=")</f>
        <v>#VALUE!</v>
      </c>
      <c r="J1" t="e">
        <f>AND(MB!I1,"AAAAAF6u9Ak=")</f>
        <v>#VALUE!</v>
      </c>
      <c r="K1" t="e">
        <f>AND(MB!J1,"AAAAAF6u9Ao=")</f>
        <v>#VALUE!</v>
      </c>
      <c r="L1" t="e">
        <f>AND(MB!K1,"AAAAAF6u9As=")</f>
        <v>#VALUE!</v>
      </c>
      <c r="M1" t="e">
        <f>AND(MB!#REF!,"AAAAAF6u9Aw=")</f>
        <v>#REF!</v>
      </c>
      <c r="N1" t="e">
        <f>AND(MB!L1,"AAAAAF6u9A0=")</f>
        <v>#VALUE!</v>
      </c>
      <c r="O1" t="e">
        <f>AND(MB!M1,"AAAAAF6u9A4=")</f>
        <v>#VALUE!</v>
      </c>
      <c r="P1" t="e">
        <f>IF(MB!#REF!,"AAAAAF6u9A8=",0)</f>
        <v>#REF!</v>
      </c>
      <c r="Q1" t="e">
        <f>AND(MB!#REF!,"AAAAAF6u9BA=")</f>
        <v>#REF!</v>
      </c>
      <c r="R1" t="e">
        <f>AND(MB!#REF!,"AAAAAF6u9BE=")</f>
        <v>#REF!</v>
      </c>
      <c r="S1" t="e">
        <f>AND(MB!#REF!,"AAAAAF6u9BI=")</f>
        <v>#REF!</v>
      </c>
      <c r="T1" t="e">
        <f>AND(MB!#REF!,"AAAAAF6u9BM=")</f>
        <v>#REF!</v>
      </c>
      <c r="U1" t="e">
        <f>AND(MB!#REF!,"AAAAAF6u9BQ=")</f>
        <v>#REF!</v>
      </c>
      <c r="V1" t="e">
        <f>AND(MB!#REF!,"AAAAAF6u9BU=")</f>
        <v>#REF!</v>
      </c>
      <c r="W1" t="e">
        <f>AND(MB!#REF!,"AAAAAF6u9BY=")</f>
        <v>#REF!</v>
      </c>
      <c r="X1" t="e">
        <f>AND(MB!#REF!,"AAAAAF6u9Bc=")</f>
        <v>#REF!</v>
      </c>
      <c r="Y1" t="e">
        <f>AND(MB!#REF!,"AAAAAF6u9Bg=")</f>
        <v>#REF!</v>
      </c>
      <c r="Z1" t="e">
        <f>AND(MB!#REF!,"AAAAAF6u9Bk=")</f>
        <v>#REF!</v>
      </c>
      <c r="AA1" t="e">
        <f>AND(MB!#REF!,"AAAAAF6u9Bo=")</f>
        <v>#REF!</v>
      </c>
      <c r="AB1" t="e">
        <f>AND(MB!#REF!,"AAAAAF6u9Bs=")</f>
        <v>#REF!</v>
      </c>
      <c r="AC1" t="e">
        <f>AND(MB!#REF!,"AAAAAF6u9Bw=")</f>
        <v>#REF!</v>
      </c>
      <c r="AD1" t="e">
        <f>AND(MB!#REF!,"AAAAAF6u9B0=")</f>
        <v>#REF!</v>
      </c>
      <c r="AE1" t="e">
        <f>IF(MB!#REF!,"AAAAAF6u9B4=",0)</f>
        <v>#REF!</v>
      </c>
      <c r="AF1" t="e">
        <f>AND(MB!#REF!,"AAAAAF6u9B8=")</f>
        <v>#REF!</v>
      </c>
      <c r="AG1" t="e">
        <f>AND(MB!#REF!,"AAAAAF6u9CA=")</f>
        <v>#REF!</v>
      </c>
      <c r="AH1" t="e">
        <f>AND(MB!#REF!,"AAAAAF6u9CE=")</f>
        <v>#REF!</v>
      </c>
      <c r="AI1" t="e">
        <f>AND(MB!#REF!,"AAAAAF6u9CI=")</f>
        <v>#REF!</v>
      </c>
      <c r="AJ1" t="e">
        <f>AND(MB!#REF!,"AAAAAF6u9CM=")</f>
        <v>#REF!</v>
      </c>
      <c r="AK1" t="e">
        <f>AND(MB!#REF!,"AAAAAF6u9CQ=")</f>
        <v>#REF!</v>
      </c>
      <c r="AL1" t="e">
        <f>AND(MB!#REF!,"AAAAAF6u9CU=")</f>
        <v>#REF!</v>
      </c>
      <c r="AM1" t="e">
        <f>AND(MB!#REF!,"AAAAAF6u9CY=")</f>
        <v>#REF!</v>
      </c>
      <c r="AN1" t="e">
        <f>AND(MB!#REF!,"AAAAAF6u9Cc=")</f>
        <v>#REF!</v>
      </c>
      <c r="AO1" t="e">
        <f>AND(MB!#REF!,"AAAAAF6u9Cg=")</f>
        <v>#REF!</v>
      </c>
      <c r="AP1" t="e">
        <f>AND(MB!#REF!,"AAAAAF6u9Ck=")</f>
        <v>#REF!</v>
      </c>
      <c r="AQ1" t="e">
        <f>AND(MB!#REF!,"AAAAAF6u9Co=")</f>
        <v>#REF!</v>
      </c>
      <c r="AR1" t="e">
        <f>AND(MB!#REF!,"AAAAAF6u9Cs=")</f>
        <v>#REF!</v>
      </c>
      <c r="AS1" t="e">
        <f>AND(MB!#REF!,"AAAAAF6u9Cw=")</f>
        <v>#REF!</v>
      </c>
      <c r="AT1" t="e">
        <f>IF(MB!#REF!,"AAAAAF6u9C0=",0)</f>
        <v>#REF!</v>
      </c>
      <c r="AU1" t="e">
        <f>AND(MB!#REF!,"AAAAAF6u9C4=")</f>
        <v>#REF!</v>
      </c>
      <c r="AV1" t="e">
        <f>AND(MB!#REF!,"AAAAAF6u9C8=")</f>
        <v>#REF!</v>
      </c>
      <c r="AW1" t="e">
        <f>AND(MB!#REF!,"AAAAAF6u9DA=")</f>
        <v>#REF!</v>
      </c>
      <c r="AX1" t="e">
        <f>AND(MB!#REF!,"AAAAAF6u9DE=")</f>
        <v>#REF!</v>
      </c>
      <c r="AY1" t="e">
        <f>AND(MB!#REF!,"AAAAAF6u9DI=")</f>
        <v>#REF!</v>
      </c>
      <c r="AZ1" t="e">
        <f>AND(MB!#REF!,"AAAAAF6u9DM=")</f>
        <v>#REF!</v>
      </c>
      <c r="BA1" t="e">
        <f>AND(MB!#REF!,"AAAAAF6u9DQ=")</f>
        <v>#REF!</v>
      </c>
      <c r="BB1" t="e">
        <f>AND(MB!#REF!,"AAAAAF6u9DU=")</f>
        <v>#REF!</v>
      </c>
      <c r="BC1" t="e">
        <f>AND(MB!#REF!,"AAAAAF6u9DY=")</f>
        <v>#REF!</v>
      </c>
      <c r="BD1" t="e">
        <f>AND(MB!#REF!,"AAAAAF6u9Dc=")</f>
        <v>#REF!</v>
      </c>
      <c r="BE1" t="e">
        <f>AND(MB!#REF!,"AAAAAF6u9Dg=")</f>
        <v>#REF!</v>
      </c>
      <c r="BF1" t="e">
        <f>AND(MB!#REF!,"AAAAAF6u9Dk=")</f>
        <v>#REF!</v>
      </c>
      <c r="BG1" t="e">
        <f>AND(MB!#REF!,"AAAAAF6u9Do=")</f>
        <v>#REF!</v>
      </c>
      <c r="BH1" t="e">
        <f>AND(MB!#REF!,"AAAAAF6u9Ds=")</f>
        <v>#REF!</v>
      </c>
      <c r="BI1" t="e">
        <f>IF(MB!#REF!,"AAAAAF6u9Dw=",0)</f>
        <v>#REF!</v>
      </c>
      <c r="BJ1" t="e">
        <f>AND(MB!#REF!,"AAAAAF6u9D0=")</f>
        <v>#REF!</v>
      </c>
      <c r="BK1" t="e">
        <f>AND(MB!#REF!,"AAAAAF6u9D4=")</f>
        <v>#REF!</v>
      </c>
      <c r="BL1" t="e">
        <f>AND(MB!#REF!,"AAAAAF6u9D8=")</f>
        <v>#REF!</v>
      </c>
      <c r="BM1" t="e">
        <f>AND(MB!#REF!,"AAAAAF6u9EA=")</f>
        <v>#REF!</v>
      </c>
      <c r="BN1" t="e">
        <f>AND(MB!#REF!,"AAAAAF6u9EE=")</f>
        <v>#REF!</v>
      </c>
      <c r="BO1" t="e">
        <f>AND(MB!#REF!,"AAAAAF6u9EI=")</f>
        <v>#REF!</v>
      </c>
      <c r="BP1" t="e">
        <f>AND(MB!#REF!,"AAAAAF6u9EM=")</f>
        <v>#REF!</v>
      </c>
      <c r="BQ1" t="e">
        <f>AND(MB!#REF!,"AAAAAF6u9EQ=")</f>
        <v>#REF!</v>
      </c>
      <c r="BR1" t="e">
        <f>AND(MB!#REF!,"AAAAAF6u9EU=")</f>
        <v>#REF!</v>
      </c>
      <c r="BS1" t="e">
        <f>AND(MB!#REF!,"AAAAAF6u9EY=")</f>
        <v>#REF!</v>
      </c>
      <c r="BT1" t="e">
        <f>AND(MB!#REF!,"AAAAAF6u9Ec=")</f>
        <v>#REF!</v>
      </c>
      <c r="BU1" t="e">
        <f>AND(MB!#REF!,"AAAAAF6u9Eg=")</f>
        <v>#REF!</v>
      </c>
      <c r="BV1" t="e">
        <f>AND(MB!#REF!,"AAAAAF6u9Ek=")</f>
        <v>#REF!</v>
      </c>
      <c r="BW1" t="e">
        <f>AND(MB!#REF!,"AAAAAF6u9Eo=")</f>
        <v>#REF!</v>
      </c>
      <c r="BX1" t="e">
        <f>IF(MB!#REF!,"AAAAAF6u9Es=",0)</f>
        <v>#REF!</v>
      </c>
      <c r="BY1" t="e">
        <f>AND(MB!#REF!,"AAAAAF6u9Ew=")</f>
        <v>#REF!</v>
      </c>
      <c r="BZ1" t="e">
        <f>AND(MB!#REF!,"AAAAAF6u9E0=")</f>
        <v>#REF!</v>
      </c>
      <c r="CA1" t="e">
        <f>AND(MB!#REF!,"AAAAAF6u9E4=")</f>
        <v>#REF!</v>
      </c>
      <c r="CB1" t="e">
        <f>AND(MB!#REF!,"AAAAAF6u9E8=")</f>
        <v>#REF!</v>
      </c>
      <c r="CC1" t="e">
        <f>AND(MB!#REF!,"AAAAAF6u9FA=")</f>
        <v>#REF!</v>
      </c>
      <c r="CD1" t="e">
        <f>AND(MB!#REF!,"AAAAAF6u9FE=")</f>
        <v>#REF!</v>
      </c>
      <c r="CE1" t="e">
        <f>AND(MB!#REF!,"AAAAAF6u9FI=")</f>
        <v>#REF!</v>
      </c>
      <c r="CF1" t="e">
        <f>AND(MB!#REF!,"AAAAAF6u9FM=")</f>
        <v>#REF!</v>
      </c>
      <c r="CG1" t="e">
        <f>AND(MB!#REF!,"AAAAAF6u9FQ=")</f>
        <v>#REF!</v>
      </c>
      <c r="CH1" t="e">
        <f>AND(MB!#REF!,"AAAAAF6u9FU=")</f>
        <v>#REF!</v>
      </c>
      <c r="CI1" t="e">
        <f>AND(MB!#REF!,"AAAAAF6u9FY=")</f>
        <v>#REF!</v>
      </c>
      <c r="CJ1" t="e">
        <f>AND(MB!#REF!,"AAAAAF6u9Fc=")</f>
        <v>#REF!</v>
      </c>
      <c r="CK1" t="e">
        <f>AND(MB!#REF!,"AAAAAF6u9Fg=")</f>
        <v>#REF!</v>
      </c>
      <c r="CL1" t="e">
        <f>AND(MB!#REF!,"AAAAAF6u9Fk=")</f>
        <v>#REF!</v>
      </c>
      <c r="CM1" t="e">
        <f>IF(MB!#REF!,"AAAAAF6u9Fo=",0)</f>
        <v>#REF!</v>
      </c>
      <c r="CN1" t="e">
        <f>AND(MB!#REF!,"AAAAAF6u9Fs=")</f>
        <v>#REF!</v>
      </c>
      <c r="CO1" t="e">
        <f>AND(MB!#REF!,"AAAAAF6u9Fw=")</f>
        <v>#REF!</v>
      </c>
      <c r="CP1" t="e">
        <f>AND(MB!#REF!,"AAAAAF6u9F0=")</f>
        <v>#REF!</v>
      </c>
      <c r="CQ1" t="e">
        <f>AND(MB!#REF!,"AAAAAF6u9F4=")</f>
        <v>#REF!</v>
      </c>
      <c r="CR1" t="e">
        <f>AND(MB!#REF!,"AAAAAF6u9F8=")</f>
        <v>#REF!</v>
      </c>
      <c r="CS1" t="e">
        <f>AND(MB!#REF!,"AAAAAF6u9GA=")</f>
        <v>#REF!</v>
      </c>
      <c r="CT1" t="e">
        <f>AND(MB!#REF!,"AAAAAF6u9GE=")</f>
        <v>#REF!</v>
      </c>
      <c r="CU1" t="e">
        <f>AND(MB!#REF!,"AAAAAF6u9GI=")</f>
        <v>#REF!</v>
      </c>
      <c r="CV1" t="e">
        <f>AND(MB!#REF!,"AAAAAF6u9GM=")</f>
        <v>#REF!</v>
      </c>
      <c r="CW1" t="e">
        <f>AND(MB!#REF!,"AAAAAF6u9GQ=")</f>
        <v>#REF!</v>
      </c>
      <c r="CX1" t="e">
        <f>AND(MB!#REF!,"AAAAAF6u9GU=")</f>
        <v>#REF!</v>
      </c>
      <c r="CY1" t="e">
        <f>AND(MB!#REF!,"AAAAAF6u9GY=")</f>
        <v>#REF!</v>
      </c>
      <c r="CZ1" t="e">
        <f>AND(MB!#REF!,"AAAAAF6u9Gc=")</f>
        <v>#REF!</v>
      </c>
      <c r="DA1" t="e">
        <f>AND(MB!#REF!,"AAAAAF6u9Gg=")</f>
        <v>#REF!</v>
      </c>
      <c r="DB1" t="e">
        <f>IF(MB!#REF!,"AAAAAF6u9Gk=",0)</f>
        <v>#REF!</v>
      </c>
      <c r="DC1" t="e">
        <f>AND(MB!#REF!,"AAAAAF6u9Go=")</f>
        <v>#REF!</v>
      </c>
      <c r="DD1" t="e">
        <f>AND(MB!#REF!,"AAAAAF6u9Gs=")</f>
        <v>#REF!</v>
      </c>
      <c r="DE1" t="e">
        <f>AND(MB!#REF!,"AAAAAF6u9Gw=")</f>
        <v>#REF!</v>
      </c>
      <c r="DF1" t="e">
        <f>AND(MB!#REF!,"AAAAAF6u9G0=")</f>
        <v>#REF!</v>
      </c>
      <c r="DG1" t="e">
        <f>AND(MB!#REF!,"AAAAAF6u9G4=")</f>
        <v>#REF!</v>
      </c>
      <c r="DH1" t="e">
        <f>AND(MB!#REF!,"AAAAAF6u9G8=")</f>
        <v>#REF!</v>
      </c>
      <c r="DI1" t="e">
        <f>AND(MB!#REF!,"AAAAAF6u9HA=")</f>
        <v>#REF!</v>
      </c>
      <c r="DJ1" t="e">
        <f>AND(MB!#REF!,"AAAAAF6u9HE=")</f>
        <v>#REF!</v>
      </c>
      <c r="DK1" t="e">
        <f>AND(MB!#REF!,"AAAAAF6u9HI=")</f>
        <v>#REF!</v>
      </c>
      <c r="DL1" t="e">
        <f>AND(MB!#REF!,"AAAAAF6u9HM=")</f>
        <v>#REF!</v>
      </c>
      <c r="DM1" t="e">
        <f>AND(MB!#REF!,"AAAAAF6u9HQ=")</f>
        <v>#REF!</v>
      </c>
      <c r="DN1" t="e">
        <f>AND(MB!#REF!,"AAAAAF6u9HU=")</f>
        <v>#REF!</v>
      </c>
      <c r="DO1" t="e">
        <f>AND(MB!#REF!,"AAAAAF6u9HY=")</f>
        <v>#REF!</v>
      </c>
      <c r="DP1" t="e">
        <f>AND(MB!#REF!,"AAAAAF6u9Hc=")</f>
        <v>#REF!</v>
      </c>
      <c r="DQ1" t="e">
        <f>IF(MB!#REF!,"AAAAAF6u9Hg=",0)</f>
        <v>#REF!</v>
      </c>
      <c r="DR1" t="e">
        <f>AND(MB!#REF!,"AAAAAF6u9Hk=")</f>
        <v>#REF!</v>
      </c>
      <c r="DS1" t="e">
        <f>AND(MB!#REF!,"AAAAAF6u9Ho=")</f>
        <v>#REF!</v>
      </c>
      <c r="DT1" t="e">
        <f>AND(MB!#REF!,"AAAAAF6u9Hs=")</f>
        <v>#REF!</v>
      </c>
      <c r="DU1" t="e">
        <f>AND(MB!#REF!,"AAAAAF6u9Hw=")</f>
        <v>#REF!</v>
      </c>
      <c r="DV1" t="e">
        <f>AND(MB!#REF!,"AAAAAF6u9H0=")</f>
        <v>#REF!</v>
      </c>
      <c r="DW1" t="e">
        <f>AND(MB!#REF!,"AAAAAF6u9H4=")</f>
        <v>#REF!</v>
      </c>
      <c r="DX1" t="e">
        <f>AND(MB!#REF!,"AAAAAF6u9H8=")</f>
        <v>#REF!</v>
      </c>
      <c r="DY1" t="e">
        <f>AND(MB!#REF!,"AAAAAF6u9IA=")</f>
        <v>#REF!</v>
      </c>
      <c r="DZ1" t="e">
        <f>AND(MB!#REF!,"AAAAAF6u9IE=")</f>
        <v>#REF!</v>
      </c>
      <c r="EA1" t="e">
        <f>AND(MB!#REF!,"AAAAAF6u9II=")</f>
        <v>#REF!</v>
      </c>
      <c r="EB1" t="e">
        <f>AND(MB!#REF!,"AAAAAF6u9IM=")</f>
        <v>#REF!</v>
      </c>
      <c r="EC1" t="e">
        <f>AND(MB!#REF!,"AAAAAF6u9IQ=")</f>
        <v>#REF!</v>
      </c>
      <c r="ED1" t="e">
        <f>AND(MB!#REF!,"AAAAAF6u9IU=")</f>
        <v>#REF!</v>
      </c>
      <c r="EE1" t="e">
        <f>AND(MB!#REF!,"AAAAAF6u9IY=")</f>
        <v>#REF!</v>
      </c>
      <c r="EF1" t="e">
        <f>IF(MB!#REF!,"AAAAAF6u9Ic=",0)</f>
        <v>#REF!</v>
      </c>
      <c r="EG1" t="e">
        <f>AND(MB!#REF!,"AAAAAF6u9Ig=")</f>
        <v>#REF!</v>
      </c>
      <c r="EH1" t="e">
        <f>AND(MB!#REF!,"AAAAAF6u9Ik=")</f>
        <v>#REF!</v>
      </c>
      <c r="EI1" t="e">
        <f>AND(MB!#REF!,"AAAAAF6u9Io=")</f>
        <v>#REF!</v>
      </c>
      <c r="EJ1" t="e">
        <f>AND(MB!#REF!,"AAAAAF6u9Is=")</f>
        <v>#REF!</v>
      </c>
      <c r="EK1" t="e">
        <f>AND(MB!#REF!,"AAAAAF6u9Iw=")</f>
        <v>#REF!</v>
      </c>
      <c r="EL1" t="e">
        <f>AND(MB!#REF!,"AAAAAF6u9I0=")</f>
        <v>#REF!</v>
      </c>
      <c r="EM1" t="e">
        <f>AND(MB!#REF!,"AAAAAF6u9I4=")</f>
        <v>#REF!</v>
      </c>
      <c r="EN1" t="e">
        <f>AND(MB!#REF!,"AAAAAF6u9I8=")</f>
        <v>#REF!</v>
      </c>
      <c r="EO1" t="e">
        <f>AND(MB!#REF!,"AAAAAF6u9JA=")</f>
        <v>#REF!</v>
      </c>
      <c r="EP1" t="e">
        <f>AND(MB!#REF!,"AAAAAF6u9JE=")</f>
        <v>#REF!</v>
      </c>
      <c r="EQ1" t="e">
        <f>AND(MB!#REF!,"AAAAAF6u9JI=")</f>
        <v>#REF!</v>
      </c>
      <c r="ER1" t="e">
        <f>AND(MB!#REF!,"AAAAAF6u9JM=")</f>
        <v>#REF!</v>
      </c>
      <c r="ES1" t="e">
        <f>AND(MB!#REF!,"AAAAAF6u9JQ=")</f>
        <v>#REF!</v>
      </c>
      <c r="ET1" t="e">
        <f>AND(MB!#REF!,"AAAAAF6u9JU=")</f>
        <v>#REF!</v>
      </c>
      <c r="EU1" t="e">
        <f>IF(MB!#REF!,"AAAAAF6u9JY=",0)</f>
        <v>#REF!</v>
      </c>
      <c r="EV1" t="e">
        <f>AND(MB!#REF!,"AAAAAF6u9Jc=")</f>
        <v>#REF!</v>
      </c>
      <c r="EW1" t="e">
        <f>AND(MB!#REF!,"AAAAAF6u9Jg=")</f>
        <v>#REF!</v>
      </c>
      <c r="EX1" t="e">
        <f>AND(MB!#REF!,"AAAAAF6u9Jk=")</f>
        <v>#REF!</v>
      </c>
      <c r="EY1" t="e">
        <f>AND(MB!#REF!,"AAAAAF6u9Jo=")</f>
        <v>#REF!</v>
      </c>
      <c r="EZ1" t="e">
        <f>AND(MB!#REF!,"AAAAAF6u9Js=")</f>
        <v>#REF!</v>
      </c>
      <c r="FA1" t="e">
        <f>AND(MB!#REF!,"AAAAAF6u9Jw=")</f>
        <v>#REF!</v>
      </c>
      <c r="FB1" t="e">
        <f>AND(MB!#REF!,"AAAAAF6u9J0=")</f>
        <v>#REF!</v>
      </c>
      <c r="FC1" t="e">
        <f>AND(MB!#REF!,"AAAAAF6u9J4=")</f>
        <v>#REF!</v>
      </c>
      <c r="FD1" t="e">
        <f>AND(MB!#REF!,"AAAAAF6u9J8=")</f>
        <v>#REF!</v>
      </c>
      <c r="FE1" t="e">
        <f>AND(MB!#REF!,"AAAAAF6u9KA=")</f>
        <v>#REF!</v>
      </c>
      <c r="FF1" t="e">
        <f>AND(MB!#REF!,"AAAAAF6u9KE=")</f>
        <v>#REF!</v>
      </c>
      <c r="FG1" t="e">
        <f>AND(MB!#REF!,"AAAAAF6u9KI=")</f>
        <v>#REF!</v>
      </c>
      <c r="FH1" t="e">
        <f>AND(MB!#REF!,"AAAAAF6u9KM=")</f>
        <v>#REF!</v>
      </c>
      <c r="FI1" t="e">
        <f>AND(MB!#REF!,"AAAAAF6u9KQ=")</f>
        <v>#REF!</v>
      </c>
      <c r="FJ1" t="e">
        <f>IF(MB!#REF!,"AAAAAF6u9KU=",0)</f>
        <v>#REF!</v>
      </c>
      <c r="FK1" t="e">
        <f>AND(MB!#REF!,"AAAAAF6u9KY=")</f>
        <v>#REF!</v>
      </c>
      <c r="FL1" t="e">
        <f>AND(MB!#REF!,"AAAAAF6u9Kc=")</f>
        <v>#REF!</v>
      </c>
      <c r="FM1" t="e">
        <f>AND(MB!#REF!,"AAAAAF6u9Kg=")</f>
        <v>#REF!</v>
      </c>
      <c r="FN1" t="e">
        <f>AND(MB!#REF!,"AAAAAF6u9Kk=")</f>
        <v>#REF!</v>
      </c>
      <c r="FO1" t="e">
        <f>AND(MB!#REF!,"AAAAAF6u9Ko=")</f>
        <v>#REF!</v>
      </c>
      <c r="FP1" t="e">
        <f>AND(MB!#REF!,"AAAAAF6u9Ks=")</f>
        <v>#REF!</v>
      </c>
      <c r="FQ1" t="e">
        <f>AND(MB!#REF!,"AAAAAF6u9Kw=")</f>
        <v>#REF!</v>
      </c>
      <c r="FR1" t="e">
        <f>AND(MB!#REF!,"AAAAAF6u9K0=")</f>
        <v>#REF!</v>
      </c>
      <c r="FS1" t="e">
        <f>AND(MB!#REF!,"AAAAAF6u9K4=")</f>
        <v>#REF!</v>
      </c>
      <c r="FT1" t="e">
        <f>AND(MB!#REF!,"AAAAAF6u9K8=")</f>
        <v>#REF!</v>
      </c>
      <c r="FU1" t="e">
        <f>AND(MB!#REF!,"AAAAAF6u9LA=")</f>
        <v>#REF!</v>
      </c>
      <c r="FV1" t="e">
        <f>AND(MB!#REF!,"AAAAAF6u9LE=")</f>
        <v>#REF!</v>
      </c>
      <c r="FW1" t="e">
        <f>AND(MB!#REF!,"AAAAAF6u9LI=")</f>
        <v>#REF!</v>
      </c>
      <c r="FX1" t="e">
        <f>AND(MB!#REF!,"AAAAAF6u9LM=")</f>
        <v>#REF!</v>
      </c>
      <c r="FY1" t="e">
        <f>IF(MB!#REF!,"AAAAAF6u9LQ=",0)</f>
        <v>#REF!</v>
      </c>
      <c r="FZ1" t="e">
        <f>AND(MB!#REF!,"AAAAAF6u9LU=")</f>
        <v>#REF!</v>
      </c>
      <c r="GA1" t="e">
        <f>AND(MB!#REF!,"AAAAAF6u9LY=")</f>
        <v>#REF!</v>
      </c>
      <c r="GB1" t="e">
        <f>AND(MB!#REF!,"AAAAAF6u9Lc=")</f>
        <v>#REF!</v>
      </c>
      <c r="GC1" t="e">
        <f>AND(MB!#REF!,"AAAAAF6u9Lg=")</f>
        <v>#REF!</v>
      </c>
      <c r="GD1" t="e">
        <f>AND(MB!#REF!,"AAAAAF6u9Lk=")</f>
        <v>#REF!</v>
      </c>
      <c r="GE1" t="e">
        <f>AND(MB!#REF!,"AAAAAF6u9Lo=")</f>
        <v>#REF!</v>
      </c>
      <c r="GF1" t="e">
        <f>AND(MB!#REF!,"AAAAAF6u9Ls=")</f>
        <v>#REF!</v>
      </c>
      <c r="GG1" t="e">
        <f>AND(MB!#REF!,"AAAAAF6u9Lw=")</f>
        <v>#REF!</v>
      </c>
      <c r="GH1" t="e">
        <f>AND(MB!#REF!,"AAAAAF6u9L0=")</f>
        <v>#REF!</v>
      </c>
      <c r="GI1" t="e">
        <f>AND(MB!#REF!,"AAAAAF6u9L4=")</f>
        <v>#REF!</v>
      </c>
      <c r="GJ1" t="e">
        <f>AND(MB!#REF!,"AAAAAF6u9L8=")</f>
        <v>#REF!</v>
      </c>
      <c r="GK1" t="e">
        <f>AND(MB!#REF!,"AAAAAF6u9MA=")</f>
        <v>#REF!</v>
      </c>
      <c r="GL1" t="e">
        <f>AND(MB!#REF!,"AAAAAF6u9ME=")</f>
        <v>#REF!</v>
      </c>
      <c r="GM1" t="e">
        <f>AND(MB!#REF!,"AAAAAF6u9MI=")</f>
        <v>#REF!</v>
      </c>
      <c r="GN1" t="e">
        <f>IF(MB!#REF!,"AAAAAF6u9MM=",0)</f>
        <v>#REF!</v>
      </c>
      <c r="GO1" t="e">
        <f>AND(MB!#REF!,"AAAAAF6u9MQ=")</f>
        <v>#REF!</v>
      </c>
      <c r="GP1" t="e">
        <f>AND(MB!#REF!,"AAAAAF6u9MU=")</f>
        <v>#REF!</v>
      </c>
      <c r="GQ1" t="e">
        <f>AND(MB!#REF!,"AAAAAF6u9MY=")</f>
        <v>#REF!</v>
      </c>
      <c r="GR1" t="e">
        <f>AND(MB!#REF!,"AAAAAF6u9Mc=")</f>
        <v>#REF!</v>
      </c>
      <c r="GS1" t="e">
        <f>AND(MB!#REF!,"AAAAAF6u9Mg=")</f>
        <v>#REF!</v>
      </c>
      <c r="GT1" t="e">
        <f>AND(MB!#REF!,"AAAAAF6u9Mk=")</f>
        <v>#REF!</v>
      </c>
      <c r="GU1" t="e">
        <f>AND(MB!#REF!,"AAAAAF6u9Mo=")</f>
        <v>#REF!</v>
      </c>
      <c r="GV1" t="e">
        <f>AND(MB!#REF!,"AAAAAF6u9Ms=")</f>
        <v>#REF!</v>
      </c>
      <c r="GW1" t="e">
        <f>AND(MB!#REF!,"AAAAAF6u9Mw=")</f>
        <v>#REF!</v>
      </c>
      <c r="GX1" t="e">
        <f>AND(MB!#REF!,"AAAAAF6u9M0=")</f>
        <v>#REF!</v>
      </c>
      <c r="GY1" t="e">
        <f>AND(MB!#REF!,"AAAAAF6u9M4=")</f>
        <v>#REF!</v>
      </c>
      <c r="GZ1" t="e">
        <f>AND(MB!#REF!,"AAAAAF6u9M8=")</f>
        <v>#REF!</v>
      </c>
      <c r="HA1" t="e">
        <f>AND(MB!#REF!,"AAAAAF6u9NA=")</f>
        <v>#REF!</v>
      </c>
      <c r="HB1" t="e">
        <f>AND(MB!#REF!,"AAAAAF6u9NE=")</f>
        <v>#REF!</v>
      </c>
      <c r="HC1" t="e">
        <f>IF(MB!#REF!,"AAAAAF6u9NI=",0)</f>
        <v>#REF!</v>
      </c>
      <c r="HD1" t="e">
        <f>AND(MB!#REF!,"AAAAAF6u9NM=")</f>
        <v>#REF!</v>
      </c>
      <c r="HE1" t="e">
        <f>AND(MB!#REF!,"AAAAAF6u9NQ=")</f>
        <v>#REF!</v>
      </c>
      <c r="HF1" t="e">
        <f>AND(MB!#REF!,"AAAAAF6u9NU=")</f>
        <v>#REF!</v>
      </c>
      <c r="HG1" t="e">
        <f>AND(MB!#REF!,"AAAAAF6u9NY=")</f>
        <v>#REF!</v>
      </c>
      <c r="HH1" t="e">
        <f>AND(MB!#REF!,"AAAAAF6u9Nc=")</f>
        <v>#REF!</v>
      </c>
      <c r="HI1" t="e">
        <f>AND(MB!#REF!,"AAAAAF6u9Ng=")</f>
        <v>#REF!</v>
      </c>
      <c r="HJ1" t="e">
        <f>AND(MB!#REF!,"AAAAAF6u9Nk=")</f>
        <v>#REF!</v>
      </c>
      <c r="HK1" t="e">
        <f>AND(MB!#REF!,"AAAAAF6u9No=")</f>
        <v>#REF!</v>
      </c>
      <c r="HL1" t="e">
        <f>AND(MB!#REF!,"AAAAAF6u9Ns=")</f>
        <v>#REF!</v>
      </c>
      <c r="HM1" t="e">
        <f>AND(MB!#REF!,"AAAAAF6u9Nw=")</f>
        <v>#REF!</v>
      </c>
      <c r="HN1" t="e">
        <f>AND(MB!#REF!,"AAAAAF6u9N0=")</f>
        <v>#REF!</v>
      </c>
      <c r="HO1" t="e">
        <f>AND(MB!#REF!,"AAAAAF6u9N4=")</f>
        <v>#REF!</v>
      </c>
      <c r="HP1" t="e">
        <f>AND(MB!#REF!,"AAAAAF6u9N8=")</f>
        <v>#REF!</v>
      </c>
      <c r="HQ1" t="e">
        <f>AND(MB!#REF!,"AAAAAF6u9OA=")</f>
        <v>#REF!</v>
      </c>
      <c r="HR1" t="e">
        <f>IF(MB!#REF!,"AAAAAF6u9OE=",0)</f>
        <v>#REF!</v>
      </c>
      <c r="HS1" t="e">
        <f>AND(MB!#REF!,"AAAAAF6u9OI=")</f>
        <v>#REF!</v>
      </c>
      <c r="HT1" t="e">
        <f>AND(MB!#REF!,"AAAAAF6u9OM=")</f>
        <v>#REF!</v>
      </c>
      <c r="HU1" t="e">
        <f>AND(MB!#REF!,"AAAAAF6u9OQ=")</f>
        <v>#REF!</v>
      </c>
      <c r="HV1" t="e">
        <f>AND(MB!#REF!,"AAAAAF6u9OU=")</f>
        <v>#REF!</v>
      </c>
      <c r="HW1" t="e">
        <f>AND(MB!#REF!,"AAAAAF6u9OY=")</f>
        <v>#REF!</v>
      </c>
      <c r="HX1" t="e">
        <f>AND(MB!#REF!,"AAAAAF6u9Oc=")</f>
        <v>#REF!</v>
      </c>
      <c r="HY1" t="e">
        <f>AND(MB!#REF!,"AAAAAF6u9Og=")</f>
        <v>#REF!</v>
      </c>
      <c r="HZ1" t="e">
        <f>AND(MB!#REF!,"AAAAAF6u9Ok=")</f>
        <v>#REF!</v>
      </c>
      <c r="IA1" t="e">
        <f>AND(MB!#REF!,"AAAAAF6u9Oo=")</f>
        <v>#REF!</v>
      </c>
      <c r="IB1" t="e">
        <f>AND(MB!#REF!,"AAAAAF6u9Os=")</f>
        <v>#REF!</v>
      </c>
      <c r="IC1" t="e">
        <f>AND(MB!#REF!,"AAAAAF6u9Ow=")</f>
        <v>#REF!</v>
      </c>
      <c r="ID1" t="e">
        <f>AND(MB!#REF!,"AAAAAF6u9O0=")</f>
        <v>#REF!</v>
      </c>
      <c r="IE1" t="e">
        <f>AND(MB!#REF!,"AAAAAF6u9O4=")</f>
        <v>#REF!</v>
      </c>
      <c r="IF1" t="e">
        <f>AND(MB!#REF!,"AAAAAF6u9O8=")</f>
        <v>#REF!</v>
      </c>
      <c r="IG1" t="e">
        <f>IF(MB!#REF!,"AAAAAF6u9PA=",0)</f>
        <v>#REF!</v>
      </c>
      <c r="IH1" t="e">
        <f>AND(MB!#REF!,"AAAAAF6u9PE=")</f>
        <v>#REF!</v>
      </c>
      <c r="II1" t="e">
        <f>AND(MB!#REF!,"AAAAAF6u9PI=")</f>
        <v>#REF!</v>
      </c>
      <c r="IJ1" t="e">
        <f>AND(MB!#REF!,"AAAAAF6u9PM=")</f>
        <v>#REF!</v>
      </c>
      <c r="IK1" t="e">
        <f>AND(MB!#REF!,"AAAAAF6u9PQ=")</f>
        <v>#REF!</v>
      </c>
      <c r="IL1" t="e">
        <f>AND(MB!#REF!,"AAAAAF6u9PU=")</f>
        <v>#REF!</v>
      </c>
      <c r="IM1" t="e">
        <f>AND(MB!#REF!,"AAAAAF6u9PY=")</f>
        <v>#REF!</v>
      </c>
      <c r="IN1" t="e">
        <f>AND(MB!#REF!,"AAAAAF6u9Pc=")</f>
        <v>#REF!</v>
      </c>
      <c r="IO1" t="e">
        <f>AND(MB!#REF!,"AAAAAF6u9Pg=")</f>
        <v>#REF!</v>
      </c>
      <c r="IP1" t="e">
        <f>AND(MB!#REF!,"AAAAAF6u9Pk=")</f>
        <v>#REF!</v>
      </c>
      <c r="IQ1" t="e">
        <f>AND(MB!#REF!,"AAAAAF6u9Po=")</f>
        <v>#REF!</v>
      </c>
      <c r="IR1" t="e">
        <f>AND(MB!#REF!,"AAAAAF6u9Ps=")</f>
        <v>#REF!</v>
      </c>
      <c r="IS1" t="e">
        <f>AND(MB!#REF!,"AAAAAF6u9Pw=")</f>
        <v>#REF!</v>
      </c>
      <c r="IT1" t="e">
        <f>AND(MB!#REF!,"AAAAAF6u9P0=")</f>
        <v>#REF!</v>
      </c>
      <c r="IU1" t="e">
        <f>AND(MB!#REF!,"AAAAAF6u9P4=")</f>
        <v>#REF!</v>
      </c>
      <c r="IV1" t="e">
        <f>IF(MB!#REF!,"AAAAAF6u9P8=",0)</f>
        <v>#REF!</v>
      </c>
    </row>
    <row r="2" spans="1:256" ht="12.75">
      <c r="A2" t="e">
        <f>AND(MB!#REF!,"AAAAAGv+/wA=")</f>
        <v>#REF!</v>
      </c>
      <c r="B2" t="e">
        <f>AND(MB!#REF!,"AAAAAGv+/wE=")</f>
        <v>#REF!</v>
      </c>
      <c r="C2" t="e">
        <f>AND(MB!#REF!,"AAAAAGv+/wI=")</f>
        <v>#REF!</v>
      </c>
      <c r="D2" t="e">
        <f>AND(MB!#REF!,"AAAAAGv+/wM=")</f>
        <v>#REF!</v>
      </c>
      <c r="E2" t="e">
        <f>AND(MB!#REF!,"AAAAAGv+/wQ=")</f>
        <v>#REF!</v>
      </c>
      <c r="F2" t="e">
        <f>AND(MB!#REF!,"AAAAAGv+/wU=")</f>
        <v>#REF!</v>
      </c>
      <c r="G2" t="e">
        <f>AND(MB!#REF!,"AAAAAGv+/wY=")</f>
        <v>#REF!</v>
      </c>
      <c r="H2" t="e">
        <f>AND(MB!#REF!,"AAAAAGv+/wc=")</f>
        <v>#REF!</v>
      </c>
      <c r="I2" t="e">
        <f>AND(MB!#REF!,"AAAAAGv+/wg=")</f>
        <v>#REF!</v>
      </c>
      <c r="J2" t="e">
        <f>AND(MB!#REF!,"AAAAAGv+/wk=")</f>
        <v>#REF!</v>
      </c>
      <c r="K2" t="e">
        <f>AND(MB!#REF!,"AAAAAGv+/wo=")</f>
        <v>#REF!</v>
      </c>
      <c r="L2" t="e">
        <f>AND(MB!#REF!,"AAAAAGv+/ws=")</f>
        <v>#REF!</v>
      </c>
      <c r="M2" t="e">
        <f>AND(MB!#REF!,"AAAAAGv+/ww=")</f>
        <v>#REF!</v>
      </c>
      <c r="N2" t="e">
        <f>AND(MB!#REF!,"AAAAAGv+/w0=")</f>
        <v>#REF!</v>
      </c>
      <c r="O2" t="e">
        <f>IF(MB!#REF!,"AAAAAGv+/w4=",0)</f>
        <v>#REF!</v>
      </c>
      <c r="P2" t="e">
        <f>AND(MB!#REF!,"AAAAAGv+/w8=")</f>
        <v>#REF!</v>
      </c>
      <c r="Q2" t="e">
        <f>AND(MB!#REF!,"AAAAAGv+/xA=")</f>
        <v>#REF!</v>
      </c>
      <c r="R2" t="e">
        <f>AND(MB!#REF!,"AAAAAGv+/xE=")</f>
        <v>#REF!</v>
      </c>
      <c r="S2" t="e">
        <f>AND(MB!#REF!,"AAAAAGv+/xI=")</f>
        <v>#REF!</v>
      </c>
      <c r="T2" t="e">
        <f>AND(MB!#REF!,"AAAAAGv+/xM=")</f>
        <v>#REF!</v>
      </c>
      <c r="U2" t="e">
        <f>AND(MB!#REF!,"AAAAAGv+/xQ=")</f>
        <v>#REF!</v>
      </c>
      <c r="V2" t="e">
        <f>AND(MB!#REF!,"AAAAAGv+/xU=")</f>
        <v>#REF!</v>
      </c>
      <c r="W2" t="e">
        <f>AND(MB!#REF!,"AAAAAGv+/xY=")</f>
        <v>#REF!</v>
      </c>
      <c r="X2" t="e">
        <f>AND(MB!#REF!,"AAAAAGv+/xc=")</f>
        <v>#REF!</v>
      </c>
      <c r="Y2" t="e">
        <f>AND(MB!#REF!,"AAAAAGv+/xg=")</f>
        <v>#REF!</v>
      </c>
      <c r="Z2" t="e">
        <f>AND(MB!#REF!,"AAAAAGv+/xk=")</f>
        <v>#REF!</v>
      </c>
      <c r="AA2" t="e">
        <f>AND(MB!#REF!,"AAAAAGv+/xo=")</f>
        <v>#REF!</v>
      </c>
      <c r="AB2" t="e">
        <f>AND(MB!#REF!,"AAAAAGv+/xs=")</f>
        <v>#REF!</v>
      </c>
      <c r="AC2" t="e">
        <f>AND(MB!#REF!,"AAAAAGv+/xw=")</f>
        <v>#REF!</v>
      </c>
      <c r="AD2" t="e">
        <f>IF(MB!#REF!,"AAAAAGv+/x0=",0)</f>
        <v>#REF!</v>
      </c>
      <c r="AE2" t="e">
        <f>AND(MB!#REF!,"AAAAAGv+/x4=")</f>
        <v>#REF!</v>
      </c>
      <c r="AF2" t="e">
        <f>AND(MB!#REF!,"AAAAAGv+/x8=")</f>
        <v>#REF!</v>
      </c>
      <c r="AG2" t="e">
        <f>AND(MB!#REF!,"AAAAAGv+/yA=")</f>
        <v>#REF!</v>
      </c>
      <c r="AH2" t="e">
        <f>AND(MB!#REF!,"AAAAAGv+/yE=")</f>
        <v>#REF!</v>
      </c>
      <c r="AI2" t="e">
        <f>AND(MB!#REF!,"AAAAAGv+/yI=")</f>
        <v>#REF!</v>
      </c>
      <c r="AJ2" t="e">
        <f>AND(MB!#REF!,"AAAAAGv+/yM=")</f>
        <v>#REF!</v>
      </c>
      <c r="AK2" t="e">
        <f>AND(MB!#REF!,"AAAAAGv+/yQ=")</f>
        <v>#REF!</v>
      </c>
      <c r="AL2" t="e">
        <f>AND(MB!#REF!,"AAAAAGv+/yU=")</f>
        <v>#REF!</v>
      </c>
      <c r="AM2" t="e">
        <f>AND(MB!#REF!,"AAAAAGv+/yY=")</f>
        <v>#REF!</v>
      </c>
      <c r="AN2" t="e">
        <f>AND(MB!#REF!,"AAAAAGv+/yc=")</f>
        <v>#REF!</v>
      </c>
      <c r="AO2" t="e">
        <f>AND(MB!#REF!,"AAAAAGv+/yg=")</f>
        <v>#REF!</v>
      </c>
      <c r="AP2" t="e">
        <f>AND(MB!#REF!,"AAAAAGv+/yk=")</f>
        <v>#REF!</v>
      </c>
      <c r="AQ2" t="e">
        <f>AND(MB!#REF!,"AAAAAGv+/yo=")</f>
        <v>#REF!</v>
      </c>
      <c r="AR2" t="e">
        <f>AND(MB!#REF!,"AAAAAGv+/ys=")</f>
        <v>#REF!</v>
      </c>
      <c r="AS2" t="e">
        <f>IF(MB!#REF!,"AAAAAGv+/yw=",0)</f>
        <v>#REF!</v>
      </c>
      <c r="AT2" t="e">
        <f>AND(MB!#REF!,"AAAAAGv+/y0=")</f>
        <v>#REF!</v>
      </c>
      <c r="AU2" t="e">
        <f>AND(MB!#REF!,"AAAAAGv+/y4=")</f>
        <v>#REF!</v>
      </c>
      <c r="AV2" t="e">
        <f>AND(MB!#REF!,"AAAAAGv+/y8=")</f>
        <v>#REF!</v>
      </c>
      <c r="AW2" t="e">
        <f>AND(MB!#REF!,"AAAAAGv+/zA=")</f>
        <v>#REF!</v>
      </c>
      <c r="AX2" t="e">
        <f>AND(MB!#REF!,"AAAAAGv+/zE=")</f>
        <v>#REF!</v>
      </c>
      <c r="AY2" t="e">
        <f>AND(MB!#REF!,"AAAAAGv+/zI=")</f>
        <v>#REF!</v>
      </c>
      <c r="AZ2" t="e">
        <f>AND(MB!#REF!,"AAAAAGv+/zM=")</f>
        <v>#REF!</v>
      </c>
      <c r="BA2" t="e">
        <f>AND(MB!#REF!,"AAAAAGv+/zQ=")</f>
        <v>#REF!</v>
      </c>
      <c r="BB2" t="e">
        <f>AND(MB!#REF!,"AAAAAGv+/zU=")</f>
        <v>#REF!</v>
      </c>
      <c r="BC2" t="e">
        <f>AND(MB!#REF!,"AAAAAGv+/zY=")</f>
        <v>#REF!</v>
      </c>
      <c r="BD2" t="e">
        <f>AND(MB!#REF!,"AAAAAGv+/zc=")</f>
        <v>#REF!</v>
      </c>
      <c r="BE2" t="e">
        <f>AND(MB!#REF!,"AAAAAGv+/zg=")</f>
        <v>#REF!</v>
      </c>
      <c r="BF2" t="e">
        <f>AND(MB!#REF!,"AAAAAGv+/zk=")</f>
        <v>#REF!</v>
      </c>
      <c r="BG2" t="e">
        <f>AND(MB!#REF!,"AAAAAGv+/zo=")</f>
        <v>#REF!</v>
      </c>
      <c r="BH2" t="e">
        <f>IF(MB!#REF!,"AAAAAGv+/zs=",0)</f>
        <v>#REF!</v>
      </c>
      <c r="BI2" t="e">
        <f>AND(MB!#REF!,"AAAAAGv+/zw=")</f>
        <v>#REF!</v>
      </c>
      <c r="BJ2" t="e">
        <f>AND(MB!#REF!,"AAAAAGv+/z0=")</f>
        <v>#REF!</v>
      </c>
      <c r="BK2" t="e">
        <f>AND(MB!#REF!,"AAAAAGv+/z4=")</f>
        <v>#REF!</v>
      </c>
      <c r="BL2" t="e">
        <f>AND(MB!#REF!,"AAAAAGv+/z8=")</f>
        <v>#REF!</v>
      </c>
      <c r="BM2" t="e">
        <f>AND(MB!#REF!,"AAAAAGv+/0A=")</f>
        <v>#REF!</v>
      </c>
      <c r="BN2" t="e">
        <f>AND(MB!#REF!,"AAAAAGv+/0E=")</f>
        <v>#REF!</v>
      </c>
      <c r="BO2" t="e">
        <f>AND(MB!#REF!,"AAAAAGv+/0I=")</f>
        <v>#REF!</v>
      </c>
      <c r="BP2" t="e">
        <f>AND(MB!#REF!,"AAAAAGv+/0M=")</f>
        <v>#REF!</v>
      </c>
      <c r="BQ2" t="e">
        <f>AND(MB!#REF!,"AAAAAGv+/0Q=")</f>
        <v>#REF!</v>
      </c>
      <c r="BR2" t="e">
        <f>AND(MB!#REF!,"AAAAAGv+/0U=")</f>
        <v>#REF!</v>
      </c>
      <c r="BS2" t="e">
        <f>AND(MB!#REF!,"AAAAAGv+/0Y=")</f>
        <v>#REF!</v>
      </c>
      <c r="BT2" t="e">
        <f>AND(MB!#REF!,"AAAAAGv+/0c=")</f>
        <v>#REF!</v>
      </c>
      <c r="BU2" t="e">
        <f>AND(MB!#REF!,"AAAAAGv+/0g=")</f>
        <v>#REF!</v>
      </c>
      <c r="BV2" t="e">
        <f>AND(MB!#REF!,"AAAAAGv+/0k=")</f>
        <v>#REF!</v>
      </c>
      <c r="BW2" t="e">
        <f>IF(MB!#REF!,"AAAAAGv+/0o=",0)</f>
        <v>#REF!</v>
      </c>
      <c r="BX2" t="e">
        <f>AND(MB!#REF!,"AAAAAGv+/0s=")</f>
        <v>#REF!</v>
      </c>
      <c r="BY2" t="e">
        <f>AND(MB!#REF!,"AAAAAGv+/0w=")</f>
        <v>#REF!</v>
      </c>
      <c r="BZ2" t="e">
        <f>AND(MB!#REF!,"AAAAAGv+/00=")</f>
        <v>#REF!</v>
      </c>
      <c r="CA2" t="e">
        <f>AND(MB!#REF!,"AAAAAGv+/04=")</f>
        <v>#REF!</v>
      </c>
      <c r="CB2" t="e">
        <f>AND(MB!#REF!,"AAAAAGv+/08=")</f>
        <v>#REF!</v>
      </c>
      <c r="CC2" t="e">
        <f>AND(MB!#REF!,"AAAAAGv+/1A=")</f>
        <v>#REF!</v>
      </c>
      <c r="CD2" t="e">
        <f>AND(MB!#REF!,"AAAAAGv+/1E=")</f>
        <v>#REF!</v>
      </c>
      <c r="CE2" t="e">
        <f>AND(MB!#REF!,"AAAAAGv+/1I=")</f>
        <v>#REF!</v>
      </c>
      <c r="CF2" t="e">
        <f>AND(MB!#REF!,"AAAAAGv+/1M=")</f>
        <v>#REF!</v>
      </c>
      <c r="CG2" t="e">
        <f>AND(MB!#REF!,"AAAAAGv+/1Q=")</f>
        <v>#REF!</v>
      </c>
      <c r="CH2" t="e">
        <f>AND(MB!#REF!,"AAAAAGv+/1U=")</f>
        <v>#REF!</v>
      </c>
      <c r="CI2" t="e">
        <f>AND(MB!#REF!,"AAAAAGv+/1Y=")</f>
        <v>#REF!</v>
      </c>
      <c r="CJ2" t="e">
        <f>AND(MB!#REF!,"AAAAAGv+/1c=")</f>
        <v>#REF!</v>
      </c>
      <c r="CK2" t="e">
        <f>AND(MB!#REF!,"AAAAAGv+/1g=")</f>
        <v>#REF!</v>
      </c>
      <c r="CL2" t="e">
        <f>IF(MB!#REF!,"AAAAAGv+/1k=",0)</f>
        <v>#REF!</v>
      </c>
      <c r="CM2" t="e">
        <f>AND(MB!#REF!,"AAAAAGv+/1o=")</f>
        <v>#REF!</v>
      </c>
      <c r="CN2" t="e">
        <f>AND(MB!#REF!,"AAAAAGv+/1s=")</f>
        <v>#REF!</v>
      </c>
      <c r="CO2" t="e">
        <f>AND(MB!#REF!,"AAAAAGv+/1w=")</f>
        <v>#REF!</v>
      </c>
      <c r="CP2" t="e">
        <f>AND(MB!#REF!,"AAAAAGv+/10=")</f>
        <v>#REF!</v>
      </c>
      <c r="CQ2" t="e">
        <f>AND(MB!#REF!,"AAAAAGv+/14=")</f>
        <v>#REF!</v>
      </c>
      <c r="CR2" t="e">
        <f>AND(MB!#REF!,"AAAAAGv+/18=")</f>
        <v>#REF!</v>
      </c>
      <c r="CS2" t="e">
        <f>AND(MB!#REF!,"AAAAAGv+/2A=")</f>
        <v>#REF!</v>
      </c>
      <c r="CT2" t="e">
        <f>AND(MB!#REF!,"AAAAAGv+/2E=")</f>
        <v>#REF!</v>
      </c>
      <c r="CU2" t="e">
        <f>AND(MB!#REF!,"AAAAAGv+/2I=")</f>
        <v>#REF!</v>
      </c>
      <c r="CV2" t="e">
        <f>AND(MB!#REF!,"AAAAAGv+/2M=")</f>
        <v>#REF!</v>
      </c>
      <c r="CW2" t="e">
        <f>AND(MB!#REF!,"AAAAAGv+/2Q=")</f>
        <v>#REF!</v>
      </c>
      <c r="CX2" t="e">
        <f>AND(MB!#REF!,"AAAAAGv+/2U=")</f>
        <v>#REF!</v>
      </c>
      <c r="CY2" t="e">
        <f>AND(MB!#REF!,"AAAAAGv+/2Y=")</f>
        <v>#REF!</v>
      </c>
      <c r="CZ2" t="e">
        <f>AND(MB!#REF!,"AAAAAGv+/2c=")</f>
        <v>#REF!</v>
      </c>
      <c r="DA2" t="e">
        <f>IF(MB!#REF!,"AAAAAGv+/2g=",0)</f>
        <v>#REF!</v>
      </c>
      <c r="DB2" t="e">
        <f>AND(MB!#REF!,"AAAAAGv+/2k=")</f>
        <v>#REF!</v>
      </c>
      <c r="DC2" t="e">
        <f>AND(MB!#REF!,"AAAAAGv+/2o=")</f>
        <v>#REF!</v>
      </c>
      <c r="DD2" t="e">
        <f>AND(MB!#REF!,"AAAAAGv+/2s=")</f>
        <v>#REF!</v>
      </c>
      <c r="DE2" t="e">
        <f>AND(MB!#REF!,"AAAAAGv+/2w=")</f>
        <v>#REF!</v>
      </c>
      <c r="DF2" t="e">
        <f>AND(MB!#REF!,"AAAAAGv+/20=")</f>
        <v>#REF!</v>
      </c>
      <c r="DG2" t="e">
        <f>AND(MB!#REF!,"AAAAAGv+/24=")</f>
        <v>#REF!</v>
      </c>
      <c r="DH2" t="e">
        <f>AND(MB!#REF!,"AAAAAGv+/28=")</f>
        <v>#REF!</v>
      </c>
      <c r="DI2" t="e">
        <f>AND(MB!#REF!,"AAAAAGv+/3A=")</f>
        <v>#REF!</v>
      </c>
      <c r="DJ2" t="e">
        <f>AND(MB!#REF!,"AAAAAGv+/3E=")</f>
        <v>#REF!</v>
      </c>
      <c r="DK2" t="e">
        <f>AND(MB!#REF!,"AAAAAGv+/3I=")</f>
        <v>#REF!</v>
      </c>
      <c r="DL2" t="e">
        <f>AND(MB!#REF!,"AAAAAGv+/3M=")</f>
        <v>#REF!</v>
      </c>
      <c r="DM2" t="e">
        <f>AND(MB!#REF!,"AAAAAGv+/3Q=")</f>
        <v>#REF!</v>
      </c>
      <c r="DN2" t="e">
        <f>AND(MB!#REF!,"AAAAAGv+/3U=")</f>
        <v>#REF!</v>
      </c>
      <c r="DO2" t="e">
        <f>AND(MB!#REF!,"AAAAAGv+/3Y=")</f>
        <v>#REF!</v>
      </c>
      <c r="DP2" t="e">
        <f>IF(MB!#REF!,"AAAAAGv+/3c=",0)</f>
        <v>#REF!</v>
      </c>
      <c r="DQ2" t="e">
        <f>AND(MB!#REF!,"AAAAAGv+/3g=")</f>
        <v>#REF!</v>
      </c>
      <c r="DR2" t="e">
        <f>AND(MB!#REF!,"AAAAAGv+/3k=")</f>
        <v>#REF!</v>
      </c>
      <c r="DS2" t="e">
        <f>AND(MB!#REF!,"AAAAAGv+/3o=")</f>
        <v>#REF!</v>
      </c>
      <c r="DT2" t="e">
        <f>AND(MB!#REF!,"AAAAAGv+/3s=")</f>
        <v>#REF!</v>
      </c>
      <c r="DU2" t="e">
        <f>AND(MB!#REF!,"AAAAAGv+/3w=")</f>
        <v>#REF!</v>
      </c>
      <c r="DV2" t="e">
        <f>AND(MB!#REF!,"AAAAAGv+/30=")</f>
        <v>#REF!</v>
      </c>
      <c r="DW2" t="e">
        <f>AND(MB!#REF!,"AAAAAGv+/34=")</f>
        <v>#REF!</v>
      </c>
      <c r="DX2" t="e">
        <f>AND(MB!#REF!,"AAAAAGv+/38=")</f>
        <v>#REF!</v>
      </c>
      <c r="DY2" t="e">
        <f>AND(MB!#REF!,"AAAAAGv+/4A=")</f>
        <v>#REF!</v>
      </c>
      <c r="DZ2" t="e">
        <f>AND(MB!#REF!,"AAAAAGv+/4E=")</f>
        <v>#REF!</v>
      </c>
      <c r="EA2" t="e">
        <f>AND(MB!#REF!,"AAAAAGv+/4I=")</f>
        <v>#REF!</v>
      </c>
      <c r="EB2" t="e">
        <f>AND(MB!#REF!,"AAAAAGv+/4M=")</f>
        <v>#REF!</v>
      </c>
      <c r="EC2" t="e">
        <f>AND(MB!#REF!,"AAAAAGv+/4Q=")</f>
        <v>#REF!</v>
      </c>
      <c r="ED2" t="e">
        <f>AND(MB!#REF!,"AAAAAGv+/4U=")</f>
        <v>#REF!</v>
      </c>
      <c r="EE2" t="e">
        <f>IF(MB!#REF!,"AAAAAGv+/4Y=",0)</f>
        <v>#REF!</v>
      </c>
      <c r="EF2" t="e">
        <f>AND(MB!#REF!,"AAAAAGv+/4c=")</f>
        <v>#REF!</v>
      </c>
      <c r="EG2" t="e">
        <f>AND(MB!#REF!,"AAAAAGv+/4g=")</f>
        <v>#REF!</v>
      </c>
      <c r="EH2" t="e">
        <f>AND(MB!#REF!,"AAAAAGv+/4k=")</f>
        <v>#REF!</v>
      </c>
      <c r="EI2" t="e">
        <f>AND(MB!#REF!,"AAAAAGv+/4o=")</f>
        <v>#REF!</v>
      </c>
      <c r="EJ2" t="e">
        <f>AND(MB!#REF!,"AAAAAGv+/4s=")</f>
        <v>#REF!</v>
      </c>
      <c r="EK2" t="e">
        <f>AND(MB!#REF!,"AAAAAGv+/4w=")</f>
        <v>#REF!</v>
      </c>
      <c r="EL2" t="e">
        <f>AND(MB!#REF!,"AAAAAGv+/40=")</f>
        <v>#REF!</v>
      </c>
      <c r="EM2" t="e">
        <f>AND(MB!#REF!,"AAAAAGv+/44=")</f>
        <v>#REF!</v>
      </c>
      <c r="EN2" t="e">
        <f>AND(MB!#REF!,"AAAAAGv+/48=")</f>
        <v>#REF!</v>
      </c>
      <c r="EO2" t="e">
        <f>AND(MB!#REF!,"AAAAAGv+/5A=")</f>
        <v>#REF!</v>
      </c>
      <c r="EP2" t="e">
        <f>AND(MB!#REF!,"AAAAAGv+/5E=")</f>
        <v>#REF!</v>
      </c>
      <c r="EQ2" t="e">
        <f>AND(MB!#REF!,"AAAAAGv+/5I=")</f>
        <v>#REF!</v>
      </c>
      <c r="ER2" t="e">
        <f>AND(MB!#REF!,"AAAAAGv+/5M=")</f>
        <v>#REF!</v>
      </c>
      <c r="ES2" t="e">
        <f>AND(MB!#REF!,"AAAAAGv+/5Q=")</f>
        <v>#REF!</v>
      </c>
      <c r="ET2" t="e">
        <f>IF(MB!#REF!,"AAAAAGv+/5U=",0)</f>
        <v>#REF!</v>
      </c>
      <c r="EU2" t="e">
        <f>AND(MB!#REF!,"AAAAAGv+/5Y=")</f>
        <v>#REF!</v>
      </c>
      <c r="EV2" t="e">
        <f>AND(MB!#REF!,"AAAAAGv+/5c=")</f>
        <v>#REF!</v>
      </c>
      <c r="EW2" t="e">
        <f>AND(MB!#REF!,"AAAAAGv+/5g=")</f>
        <v>#REF!</v>
      </c>
      <c r="EX2" t="e">
        <f>AND(MB!#REF!,"AAAAAGv+/5k=")</f>
        <v>#REF!</v>
      </c>
      <c r="EY2" t="e">
        <f>AND(MB!#REF!,"AAAAAGv+/5o=")</f>
        <v>#REF!</v>
      </c>
      <c r="EZ2" t="e">
        <f>AND(MB!#REF!,"AAAAAGv+/5s=")</f>
        <v>#REF!</v>
      </c>
      <c r="FA2" t="e">
        <f>AND(MB!#REF!,"AAAAAGv+/5w=")</f>
        <v>#REF!</v>
      </c>
      <c r="FB2" t="e">
        <f>AND(MB!#REF!,"AAAAAGv+/50=")</f>
        <v>#REF!</v>
      </c>
      <c r="FC2" t="e">
        <f>AND(MB!#REF!,"AAAAAGv+/54=")</f>
        <v>#REF!</v>
      </c>
      <c r="FD2" t="e">
        <f>AND(MB!#REF!,"AAAAAGv+/58=")</f>
        <v>#REF!</v>
      </c>
      <c r="FE2" t="e">
        <f>AND(MB!#REF!,"AAAAAGv+/6A=")</f>
        <v>#REF!</v>
      </c>
      <c r="FF2" t="e">
        <f>AND(MB!#REF!,"AAAAAGv+/6E=")</f>
        <v>#REF!</v>
      </c>
      <c r="FG2" t="e">
        <f>AND(MB!#REF!,"AAAAAGv+/6I=")</f>
        <v>#REF!</v>
      </c>
      <c r="FH2" t="e">
        <f>AND(MB!#REF!,"AAAAAGv+/6M=")</f>
        <v>#REF!</v>
      </c>
      <c r="FI2" t="e">
        <f>IF(MB!#REF!,"AAAAAGv+/6Q=",0)</f>
        <v>#REF!</v>
      </c>
      <c r="FJ2" t="e">
        <f>AND(MB!#REF!,"AAAAAGv+/6U=")</f>
        <v>#REF!</v>
      </c>
      <c r="FK2" t="e">
        <f>AND(MB!#REF!,"AAAAAGv+/6Y=")</f>
        <v>#REF!</v>
      </c>
      <c r="FL2" t="e">
        <f>AND(MB!#REF!,"AAAAAGv+/6c=")</f>
        <v>#REF!</v>
      </c>
      <c r="FM2" t="e">
        <f>AND(MB!#REF!,"AAAAAGv+/6g=")</f>
        <v>#REF!</v>
      </c>
      <c r="FN2" t="e">
        <f>AND(MB!#REF!,"AAAAAGv+/6k=")</f>
        <v>#REF!</v>
      </c>
      <c r="FO2" t="e">
        <f>AND(MB!#REF!,"AAAAAGv+/6o=")</f>
        <v>#REF!</v>
      </c>
      <c r="FP2" t="e">
        <f>AND(MB!#REF!,"AAAAAGv+/6s=")</f>
        <v>#REF!</v>
      </c>
      <c r="FQ2" t="e">
        <f>AND(MB!#REF!,"AAAAAGv+/6w=")</f>
        <v>#REF!</v>
      </c>
      <c r="FR2" t="e">
        <f>AND(MB!#REF!,"AAAAAGv+/60=")</f>
        <v>#REF!</v>
      </c>
      <c r="FS2" t="e">
        <f>AND(MB!#REF!,"AAAAAGv+/64=")</f>
        <v>#REF!</v>
      </c>
      <c r="FT2" t="e">
        <f>AND(MB!#REF!,"AAAAAGv+/68=")</f>
        <v>#REF!</v>
      </c>
      <c r="FU2" t="e">
        <f>AND(MB!#REF!,"AAAAAGv+/7A=")</f>
        <v>#REF!</v>
      </c>
      <c r="FV2" t="e">
        <f>AND(MB!#REF!,"AAAAAGv+/7E=")</f>
        <v>#REF!</v>
      </c>
      <c r="FW2" t="e">
        <f>AND(MB!#REF!,"AAAAAGv+/7I=")</f>
        <v>#REF!</v>
      </c>
      <c r="FX2" t="e">
        <f>IF(MB!#REF!,"AAAAAGv+/7M=",0)</f>
        <v>#REF!</v>
      </c>
      <c r="FY2" t="e">
        <f>AND(MB!#REF!,"AAAAAGv+/7Q=")</f>
        <v>#REF!</v>
      </c>
      <c r="FZ2" t="e">
        <f>AND(MB!#REF!,"AAAAAGv+/7U=")</f>
        <v>#REF!</v>
      </c>
      <c r="GA2" t="e">
        <f>AND(MB!#REF!,"AAAAAGv+/7Y=")</f>
        <v>#REF!</v>
      </c>
      <c r="GB2" t="e">
        <f>AND(MB!#REF!,"AAAAAGv+/7c=")</f>
        <v>#REF!</v>
      </c>
      <c r="GC2" t="e">
        <f>AND(MB!#REF!,"AAAAAGv+/7g=")</f>
        <v>#REF!</v>
      </c>
      <c r="GD2" t="e">
        <f>AND(MB!#REF!,"AAAAAGv+/7k=")</f>
        <v>#REF!</v>
      </c>
      <c r="GE2" t="e">
        <f>AND(MB!#REF!,"AAAAAGv+/7o=")</f>
        <v>#REF!</v>
      </c>
      <c r="GF2" t="e">
        <f>AND(MB!#REF!,"AAAAAGv+/7s=")</f>
        <v>#REF!</v>
      </c>
      <c r="GG2" t="e">
        <f>AND(MB!#REF!,"AAAAAGv+/7w=")</f>
        <v>#REF!</v>
      </c>
      <c r="GH2" t="e">
        <f>AND(MB!#REF!,"AAAAAGv+/70=")</f>
        <v>#REF!</v>
      </c>
      <c r="GI2" t="e">
        <f>AND(MB!#REF!,"AAAAAGv+/74=")</f>
        <v>#REF!</v>
      </c>
      <c r="GJ2" t="e">
        <f>AND(MB!#REF!,"AAAAAGv+/78=")</f>
        <v>#REF!</v>
      </c>
      <c r="GK2" t="e">
        <f>AND(MB!#REF!,"AAAAAGv+/8A=")</f>
        <v>#REF!</v>
      </c>
      <c r="GL2" t="e">
        <f>AND(MB!#REF!,"AAAAAGv+/8E=")</f>
        <v>#REF!</v>
      </c>
      <c r="GM2" t="e">
        <f>IF(MB!#REF!,"AAAAAGv+/8I=",0)</f>
        <v>#REF!</v>
      </c>
      <c r="GN2" t="e">
        <f>AND(MB!#REF!,"AAAAAGv+/8M=")</f>
        <v>#REF!</v>
      </c>
      <c r="GO2" t="e">
        <f>AND(MB!#REF!,"AAAAAGv+/8Q=")</f>
        <v>#REF!</v>
      </c>
      <c r="GP2" t="e">
        <f>AND(MB!#REF!,"AAAAAGv+/8U=")</f>
        <v>#REF!</v>
      </c>
      <c r="GQ2" t="e">
        <f>AND(MB!#REF!,"AAAAAGv+/8Y=")</f>
        <v>#REF!</v>
      </c>
      <c r="GR2" t="e">
        <f>AND(MB!#REF!,"AAAAAGv+/8c=")</f>
        <v>#REF!</v>
      </c>
      <c r="GS2" t="e">
        <f>AND(MB!#REF!,"AAAAAGv+/8g=")</f>
        <v>#REF!</v>
      </c>
      <c r="GT2" t="e">
        <f>AND(MB!#REF!,"AAAAAGv+/8k=")</f>
        <v>#REF!</v>
      </c>
      <c r="GU2" t="e">
        <f>AND(MB!#REF!,"AAAAAGv+/8o=")</f>
        <v>#REF!</v>
      </c>
      <c r="GV2" t="e">
        <f>AND(MB!#REF!,"AAAAAGv+/8s=")</f>
        <v>#REF!</v>
      </c>
      <c r="GW2" t="e">
        <f>AND(MB!#REF!,"AAAAAGv+/8w=")</f>
        <v>#REF!</v>
      </c>
      <c r="GX2" t="e">
        <f>AND(MB!#REF!,"AAAAAGv+/80=")</f>
        <v>#REF!</v>
      </c>
      <c r="GY2" t="e">
        <f>AND(MB!#REF!,"AAAAAGv+/84=")</f>
        <v>#REF!</v>
      </c>
      <c r="GZ2" t="e">
        <f>AND(MB!#REF!,"AAAAAGv+/88=")</f>
        <v>#REF!</v>
      </c>
      <c r="HA2" t="e">
        <f>AND(MB!#REF!,"AAAAAGv+/9A=")</f>
        <v>#REF!</v>
      </c>
      <c r="HB2" t="e">
        <f>IF(MB!#REF!,"AAAAAGv+/9E=",0)</f>
        <v>#REF!</v>
      </c>
      <c r="HC2" t="e">
        <f>AND(MB!#REF!,"AAAAAGv+/9I=")</f>
        <v>#REF!</v>
      </c>
      <c r="HD2" t="e">
        <f>AND(MB!#REF!,"AAAAAGv+/9M=")</f>
        <v>#REF!</v>
      </c>
      <c r="HE2" t="e">
        <f>AND(MB!#REF!,"AAAAAGv+/9Q=")</f>
        <v>#REF!</v>
      </c>
      <c r="HF2" t="e">
        <f>AND(MB!#REF!,"AAAAAGv+/9U=")</f>
        <v>#REF!</v>
      </c>
      <c r="HG2" t="e">
        <f>AND(MB!#REF!,"AAAAAGv+/9Y=")</f>
        <v>#REF!</v>
      </c>
      <c r="HH2" t="e">
        <f>AND(MB!#REF!,"AAAAAGv+/9c=")</f>
        <v>#REF!</v>
      </c>
      <c r="HI2" t="e">
        <f>AND(MB!#REF!,"AAAAAGv+/9g=")</f>
        <v>#REF!</v>
      </c>
      <c r="HJ2" t="e">
        <f>AND(MB!#REF!,"AAAAAGv+/9k=")</f>
        <v>#REF!</v>
      </c>
      <c r="HK2" t="e">
        <f>AND(MB!#REF!,"AAAAAGv+/9o=")</f>
        <v>#REF!</v>
      </c>
      <c r="HL2" t="e">
        <f>AND(MB!#REF!,"AAAAAGv+/9s=")</f>
        <v>#REF!</v>
      </c>
      <c r="HM2" t="e">
        <f>AND(MB!#REF!,"AAAAAGv+/9w=")</f>
        <v>#REF!</v>
      </c>
      <c r="HN2" t="e">
        <f>AND(MB!#REF!,"AAAAAGv+/90=")</f>
        <v>#REF!</v>
      </c>
      <c r="HO2" t="e">
        <f>AND(MB!#REF!,"AAAAAGv+/94=")</f>
        <v>#REF!</v>
      </c>
      <c r="HP2" t="e">
        <f>AND(MB!#REF!,"AAAAAGv+/98=")</f>
        <v>#REF!</v>
      </c>
      <c r="HQ2" t="e">
        <f>IF(MB!#REF!,"AAAAAGv+/+A=",0)</f>
        <v>#REF!</v>
      </c>
      <c r="HR2" t="e">
        <f>AND(MB!#REF!,"AAAAAGv+/+E=")</f>
        <v>#REF!</v>
      </c>
      <c r="HS2" t="e">
        <f>AND(MB!#REF!,"AAAAAGv+/+I=")</f>
        <v>#REF!</v>
      </c>
      <c r="HT2" t="e">
        <f>AND(MB!#REF!,"AAAAAGv+/+M=")</f>
        <v>#REF!</v>
      </c>
      <c r="HU2" t="e">
        <f>AND(MB!#REF!,"AAAAAGv+/+Q=")</f>
        <v>#REF!</v>
      </c>
      <c r="HV2" t="e">
        <f>AND(MB!#REF!,"AAAAAGv+/+U=")</f>
        <v>#REF!</v>
      </c>
      <c r="HW2" t="e">
        <f>AND(MB!#REF!,"AAAAAGv+/+Y=")</f>
        <v>#REF!</v>
      </c>
      <c r="HX2" t="e">
        <f>AND(MB!#REF!,"AAAAAGv+/+c=")</f>
        <v>#REF!</v>
      </c>
      <c r="HY2" t="e">
        <f>AND(MB!#REF!,"AAAAAGv+/+g=")</f>
        <v>#REF!</v>
      </c>
      <c r="HZ2" t="e">
        <f>AND(MB!#REF!,"AAAAAGv+/+k=")</f>
        <v>#REF!</v>
      </c>
      <c r="IA2" t="e">
        <f>AND(MB!#REF!,"AAAAAGv+/+o=")</f>
        <v>#REF!</v>
      </c>
      <c r="IB2" t="e">
        <f>AND(MB!#REF!,"AAAAAGv+/+s=")</f>
        <v>#REF!</v>
      </c>
      <c r="IC2" t="e">
        <f>AND(MB!#REF!,"AAAAAGv+/+w=")</f>
        <v>#REF!</v>
      </c>
      <c r="ID2" t="e">
        <f>AND(MB!#REF!,"AAAAAGv+/+0=")</f>
        <v>#REF!</v>
      </c>
      <c r="IE2" t="e">
        <f>AND(MB!#REF!,"AAAAAGv+/+4=")</f>
        <v>#REF!</v>
      </c>
      <c r="IF2" t="e">
        <f>IF(MB!#REF!,"AAAAAGv+/+8=",0)</f>
        <v>#REF!</v>
      </c>
      <c r="IG2" t="e">
        <f>AND(MB!#REF!,"AAAAAGv+//A=")</f>
        <v>#REF!</v>
      </c>
      <c r="IH2" t="e">
        <f>AND(MB!#REF!,"AAAAAGv+//E=")</f>
        <v>#REF!</v>
      </c>
      <c r="II2" t="e">
        <f>AND(MB!#REF!,"AAAAAGv+//I=")</f>
        <v>#REF!</v>
      </c>
      <c r="IJ2" t="e">
        <f>AND(MB!#REF!,"AAAAAGv+//M=")</f>
        <v>#REF!</v>
      </c>
      <c r="IK2" t="e">
        <f>AND(MB!#REF!,"AAAAAGv+//Q=")</f>
        <v>#REF!</v>
      </c>
      <c r="IL2" t="e">
        <f>AND(MB!#REF!,"AAAAAGv+//U=")</f>
        <v>#REF!</v>
      </c>
      <c r="IM2" t="e">
        <f>AND(MB!#REF!,"AAAAAGv+//Y=")</f>
        <v>#REF!</v>
      </c>
      <c r="IN2" t="e">
        <f>AND(MB!#REF!,"AAAAAGv+//c=")</f>
        <v>#REF!</v>
      </c>
      <c r="IO2" t="e">
        <f>AND(MB!#REF!,"AAAAAGv+//g=")</f>
        <v>#REF!</v>
      </c>
      <c r="IP2" t="e">
        <f>AND(MB!#REF!,"AAAAAGv+//k=")</f>
        <v>#REF!</v>
      </c>
      <c r="IQ2" t="e">
        <f>AND(MB!#REF!,"AAAAAGv+//o=")</f>
        <v>#REF!</v>
      </c>
      <c r="IR2" t="e">
        <f>AND(MB!#REF!,"AAAAAGv+//s=")</f>
        <v>#REF!</v>
      </c>
      <c r="IS2" t="e">
        <f>AND(MB!#REF!,"AAAAAGv+//w=")</f>
        <v>#REF!</v>
      </c>
      <c r="IT2" t="e">
        <f>AND(MB!#REF!,"AAAAAGv+//0=")</f>
        <v>#REF!</v>
      </c>
      <c r="IU2" t="e">
        <f>IF(MB!#REF!,"AAAAAGv+//4=",0)</f>
        <v>#REF!</v>
      </c>
      <c r="IV2" t="e">
        <f>AND(MB!#REF!,"AAAAAGv+//8=")</f>
        <v>#REF!</v>
      </c>
    </row>
    <row r="3" spans="1:256" ht="12.75">
      <c r="A3" t="e">
        <f>AND(MB!#REF!,"AAAAAHf36QA=")</f>
        <v>#REF!</v>
      </c>
      <c r="B3" t="e">
        <f>AND(MB!#REF!,"AAAAAHf36QE=")</f>
        <v>#REF!</v>
      </c>
      <c r="C3" t="e">
        <f>AND(MB!#REF!,"AAAAAHf36QI=")</f>
        <v>#REF!</v>
      </c>
      <c r="D3" t="e">
        <f>AND(MB!#REF!,"AAAAAHf36QM=")</f>
        <v>#REF!</v>
      </c>
      <c r="E3" t="e">
        <f>AND(MB!#REF!,"AAAAAHf36QQ=")</f>
        <v>#REF!</v>
      </c>
      <c r="F3" t="e">
        <f>AND(MB!#REF!,"AAAAAHf36QU=")</f>
        <v>#REF!</v>
      </c>
      <c r="G3" t="e">
        <f>AND(MB!#REF!,"AAAAAHf36QY=")</f>
        <v>#REF!</v>
      </c>
      <c r="H3" t="e">
        <f>AND(MB!#REF!,"AAAAAHf36Qc=")</f>
        <v>#REF!</v>
      </c>
      <c r="I3" t="e">
        <f>AND(MB!#REF!,"AAAAAHf36Qg=")</f>
        <v>#REF!</v>
      </c>
      <c r="J3" t="e">
        <f>AND(MB!#REF!,"AAAAAHf36Qk=")</f>
        <v>#REF!</v>
      </c>
      <c r="K3" t="e">
        <f>AND(MB!#REF!,"AAAAAHf36Qo=")</f>
        <v>#REF!</v>
      </c>
      <c r="L3" t="e">
        <f>AND(MB!#REF!,"AAAAAHf36Qs=")</f>
        <v>#REF!</v>
      </c>
      <c r="M3" t="e">
        <f>AND(MB!#REF!,"AAAAAHf36Qw=")</f>
        <v>#REF!</v>
      </c>
      <c r="N3" t="e">
        <f>IF(MB!#REF!,"AAAAAHf36Q0=",0)</f>
        <v>#REF!</v>
      </c>
      <c r="O3" t="e">
        <f>AND(MB!#REF!,"AAAAAHf36Q4=")</f>
        <v>#REF!</v>
      </c>
      <c r="P3" t="e">
        <f>AND(MB!#REF!,"AAAAAHf36Q8=")</f>
        <v>#REF!</v>
      </c>
      <c r="Q3" t="e">
        <f>AND(MB!#REF!,"AAAAAHf36RA=")</f>
        <v>#REF!</v>
      </c>
      <c r="R3" t="e">
        <f>AND(MB!#REF!,"AAAAAHf36RE=")</f>
        <v>#REF!</v>
      </c>
      <c r="S3" t="e">
        <f>AND(MB!#REF!,"AAAAAHf36RI=")</f>
        <v>#REF!</v>
      </c>
      <c r="T3" t="e">
        <f>AND(MB!#REF!,"AAAAAHf36RM=")</f>
        <v>#REF!</v>
      </c>
      <c r="U3" t="e">
        <f>AND(MB!#REF!,"AAAAAHf36RQ=")</f>
        <v>#REF!</v>
      </c>
      <c r="V3" t="e">
        <f>AND(MB!#REF!,"AAAAAHf36RU=")</f>
        <v>#REF!</v>
      </c>
      <c r="W3" t="e">
        <f>AND(MB!#REF!,"AAAAAHf36RY=")</f>
        <v>#REF!</v>
      </c>
      <c r="X3" t="e">
        <f>AND(MB!#REF!,"AAAAAHf36Rc=")</f>
        <v>#REF!</v>
      </c>
      <c r="Y3" t="e">
        <f>AND(MB!#REF!,"AAAAAHf36Rg=")</f>
        <v>#REF!</v>
      </c>
      <c r="Z3" t="e">
        <f>AND(MB!#REF!,"AAAAAHf36Rk=")</f>
        <v>#REF!</v>
      </c>
      <c r="AA3" t="e">
        <f>AND(MB!#REF!,"AAAAAHf36Ro=")</f>
        <v>#REF!</v>
      </c>
      <c r="AB3" t="e">
        <f>AND(MB!#REF!,"AAAAAHf36Rs=")</f>
        <v>#REF!</v>
      </c>
      <c r="AC3" t="e">
        <f>IF(MB!#REF!,"AAAAAHf36Rw=",0)</f>
        <v>#REF!</v>
      </c>
      <c r="AD3" t="e">
        <f>AND(MB!#REF!,"AAAAAHf36R0=")</f>
        <v>#REF!</v>
      </c>
      <c r="AE3" t="e">
        <f>AND(MB!#REF!,"AAAAAHf36R4=")</f>
        <v>#REF!</v>
      </c>
      <c r="AF3" t="e">
        <f>AND(MB!#REF!,"AAAAAHf36R8=")</f>
        <v>#REF!</v>
      </c>
      <c r="AG3" t="e">
        <f>AND(MB!#REF!,"AAAAAHf36SA=")</f>
        <v>#REF!</v>
      </c>
      <c r="AH3" t="e">
        <f>AND(MB!#REF!,"AAAAAHf36SE=")</f>
        <v>#REF!</v>
      </c>
      <c r="AI3" t="e">
        <f>AND(MB!#REF!,"AAAAAHf36SI=")</f>
        <v>#REF!</v>
      </c>
      <c r="AJ3" t="e">
        <f>AND(MB!#REF!,"AAAAAHf36SM=")</f>
        <v>#REF!</v>
      </c>
      <c r="AK3" t="e">
        <f>AND(MB!#REF!,"AAAAAHf36SQ=")</f>
        <v>#REF!</v>
      </c>
      <c r="AL3" t="e">
        <f>AND(MB!#REF!,"AAAAAHf36SU=")</f>
        <v>#REF!</v>
      </c>
      <c r="AM3" t="e">
        <f>AND(MB!#REF!,"AAAAAHf36SY=")</f>
        <v>#REF!</v>
      </c>
      <c r="AN3" t="e">
        <f>AND(MB!#REF!,"AAAAAHf36Sc=")</f>
        <v>#REF!</v>
      </c>
      <c r="AO3" t="e">
        <f>AND(MB!#REF!,"AAAAAHf36Sg=")</f>
        <v>#REF!</v>
      </c>
      <c r="AP3" t="e">
        <f>AND(MB!#REF!,"AAAAAHf36Sk=")</f>
        <v>#REF!</v>
      </c>
      <c r="AQ3" t="e">
        <f>AND(MB!#REF!,"AAAAAHf36So=")</f>
        <v>#REF!</v>
      </c>
      <c r="AR3" t="e">
        <f>IF(MB!#REF!,"AAAAAHf36Ss=",0)</f>
        <v>#REF!</v>
      </c>
      <c r="AS3" t="e">
        <f>AND(MB!#REF!,"AAAAAHf36Sw=")</f>
        <v>#REF!</v>
      </c>
      <c r="AT3" t="e">
        <f>AND(MB!#REF!,"AAAAAHf36S0=")</f>
        <v>#REF!</v>
      </c>
      <c r="AU3" t="e">
        <f>AND(MB!#REF!,"AAAAAHf36S4=")</f>
        <v>#REF!</v>
      </c>
      <c r="AV3" t="e">
        <f>AND(MB!#REF!,"AAAAAHf36S8=")</f>
        <v>#REF!</v>
      </c>
      <c r="AW3" t="e">
        <f>AND(MB!#REF!,"AAAAAHf36TA=")</f>
        <v>#REF!</v>
      </c>
      <c r="AX3" t="e">
        <f>AND(MB!#REF!,"AAAAAHf36TE=")</f>
        <v>#REF!</v>
      </c>
      <c r="AY3" t="e">
        <f>AND(MB!#REF!,"AAAAAHf36TI=")</f>
        <v>#REF!</v>
      </c>
      <c r="AZ3" t="e">
        <f>AND(MB!#REF!,"AAAAAHf36TM=")</f>
        <v>#REF!</v>
      </c>
      <c r="BA3" t="e">
        <f>AND(MB!#REF!,"AAAAAHf36TQ=")</f>
        <v>#REF!</v>
      </c>
      <c r="BB3" t="e">
        <f>AND(MB!#REF!,"AAAAAHf36TU=")</f>
        <v>#REF!</v>
      </c>
      <c r="BC3" t="e">
        <f>AND(MB!#REF!,"AAAAAHf36TY=")</f>
        <v>#REF!</v>
      </c>
      <c r="BD3" t="e">
        <f>AND(MB!#REF!,"AAAAAHf36Tc=")</f>
        <v>#REF!</v>
      </c>
      <c r="BE3" t="e">
        <f>AND(MB!#REF!,"AAAAAHf36Tg=")</f>
        <v>#REF!</v>
      </c>
      <c r="BF3" t="e">
        <f>AND(MB!#REF!,"AAAAAHf36Tk=")</f>
        <v>#REF!</v>
      </c>
      <c r="BG3" t="e">
        <f>IF(MB!#REF!,"AAAAAHf36To=",0)</f>
        <v>#REF!</v>
      </c>
      <c r="BH3" t="e">
        <f>AND(MB!#REF!,"AAAAAHf36Ts=")</f>
        <v>#REF!</v>
      </c>
      <c r="BI3" t="e">
        <f>AND(MB!#REF!,"AAAAAHf36Tw=")</f>
        <v>#REF!</v>
      </c>
      <c r="BJ3" t="e">
        <f>AND(MB!#REF!,"AAAAAHf36T0=")</f>
        <v>#REF!</v>
      </c>
      <c r="BK3" t="e">
        <f>AND(MB!#REF!,"AAAAAHf36T4=")</f>
        <v>#REF!</v>
      </c>
      <c r="BL3" t="e">
        <f>AND(MB!#REF!,"AAAAAHf36T8=")</f>
        <v>#REF!</v>
      </c>
      <c r="BM3" t="e">
        <f>AND(MB!#REF!,"AAAAAHf36UA=")</f>
        <v>#REF!</v>
      </c>
      <c r="BN3" t="e">
        <f>AND(MB!#REF!,"AAAAAHf36UE=")</f>
        <v>#REF!</v>
      </c>
      <c r="BO3" t="e">
        <f>AND(MB!#REF!,"AAAAAHf36UI=")</f>
        <v>#REF!</v>
      </c>
      <c r="BP3" t="e">
        <f>AND(MB!#REF!,"AAAAAHf36UM=")</f>
        <v>#REF!</v>
      </c>
      <c r="BQ3" t="e">
        <f>AND(MB!#REF!,"AAAAAHf36UQ=")</f>
        <v>#REF!</v>
      </c>
      <c r="BR3" t="e">
        <f>AND(MB!#REF!,"AAAAAHf36UU=")</f>
        <v>#REF!</v>
      </c>
      <c r="BS3" t="e">
        <f>AND(MB!#REF!,"AAAAAHf36UY=")</f>
        <v>#REF!</v>
      </c>
      <c r="BT3" t="e">
        <f>AND(MB!#REF!,"AAAAAHf36Uc=")</f>
        <v>#REF!</v>
      </c>
      <c r="BU3" t="e">
        <f>AND(MB!#REF!,"AAAAAHf36Ug=")</f>
        <v>#REF!</v>
      </c>
      <c r="BV3" t="e">
        <f>IF(MB!#REF!,"AAAAAHf36Uk=",0)</f>
        <v>#REF!</v>
      </c>
      <c r="BW3" t="e">
        <f>AND(MB!#REF!,"AAAAAHf36Uo=")</f>
        <v>#REF!</v>
      </c>
      <c r="BX3" t="e">
        <f>AND(MB!#REF!,"AAAAAHf36Us=")</f>
        <v>#REF!</v>
      </c>
      <c r="BY3" t="e">
        <f>AND(MB!#REF!,"AAAAAHf36Uw=")</f>
        <v>#REF!</v>
      </c>
      <c r="BZ3" t="e">
        <f>AND(MB!#REF!,"AAAAAHf36U0=")</f>
        <v>#REF!</v>
      </c>
      <c r="CA3" t="e">
        <f>AND(MB!#REF!,"AAAAAHf36U4=")</f>
        <v>#REF!</v>
      </c>
      <c r="CB3" t="e">
        <f>AND(MB!#REF!,"AAAAAHf36U8=")</f>
        <v>#REF!</v>
      </c>
      <c r="CC3" t="e">
        <f>AND(MB!#REF!,"AAAAAHf36VA=")</f>
        <v>#REF!</v>
      </c>
      <c r="CD3" t="e">
        <f>AND(MB!#REF!,"AAAAAHf36VE=")</f>
        <v>#REF!</v>
      </c>
      <c r="CE3" t="e">
        <f>AND(MB!#REF!,"AAAAAHf36VI=")</f>
        <v>#REF!</v>
      </c>
      <c r="CF3" t="e">
        <f>AND(MB!#REF!,"AAAAAHf36VM=")</f>
        <v>#REF!</v>
      </c>
      <c r="CG3" t="e">
        <f>AND(MB!#REF!,"AAAAAHf36VQ=")</f>
        <v>#REF!</v>
      </c>
      <c r="CH3" t="e">
        <f>AND(MB!#REF!,"AAAAAHf36VU=")</f>
        <v>#REF!</v>
      </c>
      <c r="CI3" t="e">
        <f>AND(MB!#REF!,"AAAAAHf36VY=")</f>
        <v>#REF!</v>
      </c>
      <c r="CJ3" t="e">
        <f>AND(MB!#REF!,"AAAAAHf36Vc=")</f>
        <v>#REF!</v>
      </c>
      <c r="CK3" t="e">
        <f>IF(MB!#REF!,"AAAAAHf36Vg=",0)</f>
        <v>#REF!</v>
      </c>
      <c r="CL3" t="e">
        <f>AND(MB!#REF!,"AAAAAHf36Vk=")</f>
        <v>#REF!</v>
      </c>
      <c r="CM3" t="e">
        <f>AND(MB!#REF!,"AAAAAHf36Vo=")</f>
        <v>#REF!</v>
      </c>
      <c r="CN3" t="e">
        <f>AND(MB!#REF!,"AAAAAHf36Vs=")</f>
        <v>#REF!</v>
      </c>
      <c r="CO3" t="e">
        <f>AND(MB!#REF!,"AAAAAHf36Vw=")</f>
        <v>#REF!</v>
      </c>
      <c r="CP3" t="e">
        <f>AND(MB!#REF!,"AAAAAHf36V0=")</f>
        <v>#REF!</v>
      </c>
      <c r="CQ3" t="e">
        <f>AND(MB!#REF!,"AAAAAHf36V4=")</f>
        <v>#REF!</v>
      </c>
      <c r="CR3" t="e">
        <f>AND(MB!#REF!,"AAAAAHf36V8=")</f>
        <v>#REF!</v>
      </c>
      <c r="CS3" t="e">
        <f>AND(MB!#REF!,"AAAAAHf36WA=")</f>
        <v>#REF!</v>
      </c>
      <c r="CT3" t="e">
        <f>AND(MB!#REF!,"AAAAAHf36WE=")</f>
        <v>#REF!</v>
      </c>
      <c r="CU3" t="e">
        <f>AND(MB!#REF!,"AAAAAHf36WI=")</f>
        <v>#REF!</v>
      </c>
      <c r="CV3" t="e">
        <f>AND(MB!#REF!,"AAAAAHf36WM=")</f>
        <v>#REF!</v>
      </c>
      <c r="CW3" t="e">
        <f>AND(MB!#REF!,"AAAAAHf36WQ=")</f>
        <v>#REF!</v>
      </c>
      <c r="CX3" t="e">
        <f>AND(MB!#REF!,"AAAAAHf36WU=")</f>
        <v>#REF!</v>
      </c>
      <c r="CY3" t="e">
        <f>AND(MB!#REF!,"AAAAAHf36WY=")</f>
        <v>#REF!</v>
      </c>
      <c r="CZ3" t="e">
        <f>IF(MB!#REF!,"AAAAAHf36Wc=",0)</f>
        <v>#REF!</v>
      </c>
      <c r="DA3" t="e">
        <f>AND(MB!#REF!,"AAAAAHf36Wg=")</f>
        <v>#REF!</v>
      </c>
      <c r="DB3" t="e">
        <f>AND(MB!#REF!,"AAAAAHf36Wk=")</f>
        <v>#REF!</v>
      </c>
      <c r="DC3" t="e">
        <f>AND(MB!#REF!,"AAAAAHf36Wo=")</f>
        <v>#REF!</v>
      </c>
      <c r="DD3" t="e">
        <f>AND(MB!#REF!,"AAAAAHf36Ws=")</f>
        <v>#REF!</v>
      </c>
      <c r="DE3" t="e">
        <f>AND(MB!#REF!,"AAAAAHf36Ww=")</f>
        <v>#REF!</v>
      </c>
      <c r="DF3" t="e">
        <f>AND(MB!#REF!,"AAAAAHf36W0=")</f>
        <v>#REF!</v>
      </c>
      <c r="DG3" t="e">
        <f>AND(MB!#REF!,"AAAAAHf36W4=")</f>
        <v>#REF!</v>
      </c>
      <c r="DH3" t="e">
        <f>AND(MB!#REF!,"AAAAAHf36W8=")</f>
        <v>#REF!</v>
      </c>
      <c r="DI3" t="e">
        <f>AND(MB!#REF!,"AAAAAHf36XA=")</f>
        <v>#REF!</v>
      </c>
      <c r="DJ3" t="e">
        <f>AND(MB!#REF!,"AAAAAHf36XE=")</f>
        <v>#REF!</v>
      </c>
      <c r="DK3" t="e">
        <f>AND(MB!#REF!,"AAAAAHf36XI=")</f>
        <v>#REF!</v>
      </c>
      <c r="DL3" t="e">
        <f>AND(MB!#REF!,"AAAAAHf36XM=")</f>
        <v>#REF!</v>
      </c>
      <c r="DM3" t="e">
        <f>AND(MB!#REF!,"AAAAAHf36XQ=")</f>
        <v>#REF!</v>
      </c>
      <c r="DN3" t="e">
        <f>AND(MB!#REF!,"AAAAAHf36XU=")</f>
        <v>#REF!</v>
      </c>
      <c r="DO3" t="e">
        <f>IF(MB!#REF!,"AAAAAHf36XY=",0)</f>
        <v>#REF!</v>
      </c>
      <c r="DP3" t="e">
        <f>AND(MB!#REF!,"AAAAAHf36Xc=")</f>
        <v>#REF!</v>
      </c>
      <c r="DQ3" t="e">
        <f>AND(MB!#REF!,"AAAAAHf36Xg=")</f>
        <v>#REF!</v>
      </c>
      <c r="DR3" t="e">
        <f>AND(MB!#REF!,"AAAAAHf36Xk=")</f>
        <v>#REF!</v>
      </c>
      <c r="DS3" t="e">
        <f>AND(MB!#REF!,"AAAAAHf36Xo=")</f>
        <v>#REF!</v>
      </c>
      <c r="DT3" t="e">
        <f>AND(MB!#REF!,"AAAAAHf36Xs=")</f>
        <v>#REF!</v>
      </c>
      <c r="DU3" t="e">
        <f>AND(MB!#REF!,"AAAAAHf36Xw=")</f>
        <v>#REF!</v>
      </c>
      <c r="DV3" t="e">
        <f>AND(MB!#REF!,"AAAAAHf36X0=")</f>
        <v>#REF!</v>
      </c>
      <c r="DW3" t="e">
        <f>AND(MB!#REF!,"AAAAAHf36X4=")</f>
        <v>#REF!</v>
      </c>
      <c r="DX3" t="e">
        <f>AND(MB!#REF!,"AAAAAHf36X8=")</f>
        <v>#REF!</v>
      </c>
      <c r="DY3" t="e">
        <f>AND(MB!#REF!,"AAAAAHf36YA=")</f>
        <v>#REF!</v>
      </c>
      <c r="DZ3" t="e">
        <f>AND(MB!#REF!,"AAAAAHf36YE=")</f>
        <v>#REF!</v>
      </c>
      <c r="EA3" t="e">
        <f>AND(MB!#REF!,"AAAAAHf36YI=")</f>
        <v>#REF!</v>
      </c>
      <c r="EB3" t="e">
        <f>AND(MB!#REF!,"AAAAAHf36YM=")</f>
        <v>#REF!</v>
      </c>
      <c r="EC3" t="e">
        <f>AND(MB!#REF!,"AAAAAHf36YQ=")</f>
        <v>#REF!</v>
      </c>
      <c r="ED3" t="e">
        <f>IF(MB!#REF!,"AAAAAHf36YU=",0)</f>
        <v>#REF!</v>
      </c>
      <c r="EE3" t="e">
        <f>AND(MB!#REF!,"AAAAAHf36YY=")</f>
        <v>#REF!</v>
      </c>
      <c r="EF3" t="e">
        <f>AND(MB!#REF!,"AAAAAHf36Yc=")</f>
        <v>#REF!</v>
      </c>
      <c r="EG3" t="e">
        <f>AND(MB!#REF!,"AAAAAHf36Yg=")</f>
        <v>#REF!</v>
      </c>
      <c r="EH3" t="e">
        <f>AND(MB!#REF!,"AAAAAHf36Yk=")</f>
        <v>#REF!</v>
      </c>
      <c r="EI3" t="e">
        <f>AND(MB!#REF!,"AAAAAHf36Yo=")</f>
        <v>#REF!</v>
      </c>
      <c r="EJ3" t="e">
        <f>AND(MB!#REF!,"AAAAAHf36Ys=")</f>
        <v>#REF!</v>
      </c>
      <c r="EK3" t="e">
        <f>AND(MB!#REF!,"AAAAAHf36Yw=")</f>
        <v>#REF!</v>
      </c>
      <c r="EL3" t="e">
        <f>AND(MB!#REF!,"AAAAAHf36Y0=")</f>
        <v>#REF!</v>
      </c>
      <c r="EM3" t="e">
        <f>AND(MB!#REF!,"AAAAAHf36Y4=")</f>
        <v>#REF!</v>
      </c>
      <c r="EN3" t="e">
        <f>AND(MB!#REF!,"AAAAAHf36Y8=")</f>
        <v>#REF!</v>
      </c>
      <c r="EO3" t="e">
        <f>AND(MB!#REF!,"AAAAAHf36ZA=")</f>
        <v>#REF!</v>
      </c>
      <c r="EP3" t="e">
        <f>AND(MB!#REF!,"AAAAAHf36ZE=")</f>
        <v>#REF!</v>
      </c>
      <c r="EQ3" t="e">
        <f>AND(MB!#REF!,"AAAAAHf36ZI=")</f>
        <v>#REF!</v>
      </c>
      <c r="ER3" t="e">
        <f>AND(MB!#REF!,"AAAAAHf36ZM=")</f>
        <v>#REF!</v>
      </c>
      <c r="ES3" t="e">
        <f>IF(MB!#REF!,"AAAAAHf36ZQ=",0)</f>
        <v>#REF!</v>
      </c>
      <c r="ET3" t="e">
        <f>AND(MB!#REF!,"AAAAAHf36ZU=")</f>
        <v>#REF!</v>
      </c>
      <c r="EU3" t="e">
        <f>AND(MB!#REF!,"AAAAAHf36ZY=")</f>
        <v>#REF!</v>
      </c>
      <c r="EV3" t="e">
        <f>AND(MB!#REF!,"AAAAAHf36Zc=")</f>
        <v>#REF!</v>
      </c>
      <c r="EW3" t="e">
        <f>AND(MB!#REF!,"AAAAAHf36Zg=")</f>
        <v>#REF!</v>
      </c>
      <c r="EX3" t="e">
        <f>AND(MB!#REF!,"AAAAAHf36Zk=")</f>
        <v>#REF!</v>
      </c>
      <c r="EY3" t="e">
        <f>AND(MB!#REF!,"AAAAAHf36Zo=")</f>
        <v>#REF!</v>
      </c>
      <c r="EZ3" t="e">
        <f>AND(MB!#REF!,"AAAAAHf36Zs=")</f>
        <v>#REF!</v>
      </c>
      <c r="FA3" t="e">
        <f>AND(MB!#REF!,"AAAAAHf36Zw=")</f>
        <v>#REF!</v>
      </c>
      <c r="FB3" t="e">
        <f>AND(MB!#REF!,"AAAAAHf36Z0=")</f>
        <v>#REF!</v>
      </c>
      <c r="FC3" t="e">
        <f>AND(MB!#REF!,"AAAAAHf36Z4=")</f>
        <v>#REF!</v>
      </c>
      <c r="FD3" t="e">
        <f>AND(MB!#REF!,"AAAAAHf36Z8=")</f>
        <v>#REF!</v>
      </c>
      <c r="FE3" t="e">
        <f>AND(MB!#REF!,"AAAAAHf36aA=")</f>
        <v>#REF!</v>
      </c>
      <c r="FF3" t="e">
        <f>AND(MB!#REF!,"AAAAAHf36aE=")</f>
        <v>#REF!</v>
      </c>
      <c r="FG3" t="e">
        <f>AND(MB!#REF!,"AAAAAHf36aI=")</f>
        <v>#REF!</v>
      </c>
      <c r="FH3" t="e">
        <f>IF(MB!#REF!,"AAAAAHf36aM=",0)</f>
        <v>#REF!</v>
      </c>
      <c r="FI3" t="e">
        <f>AND(MB!#REF!,"AAAAAHf36aQ=")</f>
        <v>#REF!</v>
      </c>
      <c r="FJ3" t="e">
        <f>AND(MB!#REF!,"AAAAAHf36aU=")</f>
        <v>#REF!</v>
      </c>
      <c r="FK3" t="e">
        <f>AND(MB!#REF!,"AAAAAHf36aY=")</f>
        <v>#REF!</v>
      </c>
      <c r="FL3" t="e">
        <f>AND(MB!#REF!,"AAAAAHf36ac=")</f>
        <v>#REF!</v>
      </c>
      <c r="FM3" t="e">
        <f>AND(MB!#REF!,"AAAAAHf36ag=")</f>
        <v>#REF!</v>
      </c>
      <c r="FN3" t="e">
        <f>AND(MB!#REF!,"AAAAAHf36ak=")</f>
        <v>#REF!</v>
      </c>
      <c r="FO3" t="e">
        <f>AND(MB!#REF!,"AAAAAHf36ao=")</f>
        <v>#REF!</v>
      </c>
      <c r="FP3" t="e">
        <f>AND(MB!#REF!,"AAAAAHf36as=")</f>
        <v>#REF!</v>
      </c>
      <c r="FQ3" t="e">
        <f>AND(MB!#REF!,"AAAAAHf36aw=")</f>
        <v>#REF!</v>
      </c>
      <c r="FR3" t="e">
        <f>AND(MB!#REF!,"AAAAAHf36a0=")</f>
        <v>#REF!</v>
      </c>
      <c r="FS3" t="e">
        <f>AND(MB!#REF!,"AAAAAHf36a4=")</f>
        <v>#REF!</v>
      </c>
      <c r="FT3" t="e">
        <f>AND(MB!#REF!,"AAAAAHf36a8=")</f>
        <v>#REF!</v>
      </c>
      <c r="FU3" t="e">
        <f>AND(MB!#REF!,"AAAAAHf36bA=")</f>
        <v>#REF!</v>
      </c>
      <c r="FV3" t="e">
        <f>AND(MB!#REF!,"AAAAAHf36bE=")</f>
        <v>#REF!</v>
      </c>
      <c r="FW3" t="e">
        <f>IF(MB!#REF!,"AAAAAHf36bI=",0)</f>
        <v>#REF!</v>
      </c>
      <c r="FX3" t="e">
        <f>AND(MB!#REF!,"AAAAAHf36bM=")</f>
        <v>#REF!</v>
      </c>
      <c r="FY3" t="e">
        <f>AND(MB!#REF!,"AAAAAHf36bQ=")</f>
        <v>#REF!</v>
      </c>
      <c r="FZ3" t="e">
        <f>AND(MB!#REF!,"AAAAAHf36bU=")</f>
        <v>#REF!</v>
      </c>
      <c r="GA3" t="e">
        <f>AND(MB!#REF!,"AAAAAHf36bY=")</f>
        <v>#REF!</v>
      </c>
      <c r="GB3" t="e">
        <f>AND(MB!#REF!,"AAAAAHf36bc=")</f>
        <v>#REF!</v>
      </c>
      <c r="GC3" t="e">
        <f>AND(MB!#REF!,"AAAAAHf36bg=")</f>
        <v>#REF!</v>
      </c>
      <c r="GD3" t="e">
        <f>AND(MB!#REF!,"AAAAAHf36bk=")</f>
        <v>#REF!</v>
      </c>
      <c r="GE3" t="e">
        <f>AND(MB!#REF!,"AAAAAHf36bo=")</f>
        <v>#REF!</v>
      </c>
      <c r="GF3" t="e">
        <f>AND(MB!#REF!,"AAAAAHf36bs=")</f>
        <v>#REF!</v>
      </c>
      <c r="GG3" t="e">
        <f>AND(MB!#REF!,"AAAAAHf36bw=")</f>
        <v>#REF!</v>
      </c>
      <c r="GH3" t="e">
        <f>AND(MB!#REF!,"AAAAAHf36b0=")</f>
        <v>#REF!</v>
      </c>
      <c r="GI3" t="e">
        <f>AND(MB!#REF!,"AAAAAHf36b4=")</f>
        <v>#REF!</v>
      </c>
      <c r="GJ3" t="e">
        <f>AND(MB!#REF!,"AAAAAHf36b8=")</f>
        <v>#REF!</v>
      </c>
      <c r="GK3" t="e">
        <f>AND(MB!#REF!,"AAAAAHf36cA=")</f>
        <v>#REF!</v>
      </c>
      <c r="GL3" t="e">
        <f>IF(MB!#REF!,"AAAAAHf36cE=",0)</f>
        <v>#REF!</v>
      </c>
      <c r="GM3" t="e">
        <f>AND(MB!#REF!,"AAAAAHf36cI=")</f>
        <v>#REF!</v>
      </c>
      <c r="GN3" t="e">
        <f>AND(MB!#REF!,"AAAAAHf36cM=")</f>
        <v>#REF!</v>
      </c>
      <c r="GO3" t="e">
        <f>AND(MB!#REF!,"AAAAAHf36cQ=")</f>
        <v>#REF!</v>
      </c>
      <c r="GP3" t="e">
        <f>AND(MB!#REF!,"AAAAAHf36cU=")</f>
        <v>#REF!</v>
      </c>
      <c r="GQ3" t="e">
        <f>AND(MB!#REF!,"AAAAAHf36cY=")</f>
        <v>#REF!</v>
      </c>
      <c r="GR3" t="e">
        <f>AND(MB!#REF!,"AAAAAHf36cc=")</f>
        <v>#REF!</v>
      </c>
      <c r="GS3" t="e">
        <f>AND(MB!#REF!,"AAAAAHf36cg=")</f>
        <v>#REF!</v>
      </c>
      <c r="GT3" t="e">
        <f>AND(MB!#REF!,"AAAAAHf36ck=")</f>
        <v>#REF!</v>
      </c>
      <c r="GU3" t="e">
        <f>AND(MB!#REF!,"AAAAAHf36co=")</f>
        <v>#REF!</v>
      </c>
      <c r="GV3" t="e">
        <f>AND(MB!#REF!,"AAAAAHf36cs=")</f>
        <v>#REF!</v>
      </c>
      <c r="GW3" t="e">
        <f>AND(MB!#REF!,"AAAAAHf36cw=")</f>
        <v>#REF!</v>
      </c>
      <c r="GX3" t="e">
        <f>AND(MB!#REF!,"AAAAAHf36c0=")</f>
        <v>#REF!</v>
      </c>
      <c r="GY3" t="e">
        <f>AND(MB!#REF!,"AAAAAHf36c4=")</f>
        <v>#REF!</v>
      </c>
      <c r="GZ3" t="e">
        <f>AND(MB!#REF!,"AAAAAHf36c8=")</f>
        <v>#REF!</v>
      </c>
      <c r="HA3" t="e">
        <f>IF(MB!#REF!,"AAAAAHf36dA=",0)</f>
        <v>#REF!</v>
      </c>
      <c r="HB3" t="e">
        <f>AND(MB!#REF!,"AAAAAHf36dE=")</f>
        <v>#REF!</v>
      </c>
      <c r="HC3" t="e">
        <f>AND(MB!#REF!,"AAAAAHf36dI=")</f>
        <v>#REF!</v>
      </c>
      <c r="HD3" t="e">
        <f>AND(MB!#REF!,"AAAAAHf36dM=")</f>
        <v>#REF!</v>
      </c>
      <c r="HE3" t="e">
        <f>AND(MB!#REF!,"AAAAAHf36dQ=")</f>
        <v>#REF!</v>
      </c>
      <c r="HF3" t="e">
        <f>AND(MB!#REF!,"AAAAAHf36dU=")</f>
        <v>#REF!</v>
      </c>
      <c r="HG3" t="e">
        <f>AND(MB!#REF!,"AAAAAHf36dY=")</f>
        <v>#REF!</v>
      </c>
      <c r="HH3" t="e">
        <f>AND(MB!#REF!,"AAAAAHf36dc=")</f>
        <v>#REF!</v>
      </c>
      <c r="HI3" t="e">
        <f>AND(MB!#REF!,"AAAAAHf36dg=")</f>
        <v>#REF!</v>
      </c>
      <c r="HJ3" t="e">
        <f>AND(MB!#REF!,"AAAAAHf36dk=")</f>
        <v>#REF!</v>
      </c>
      <c r="HK3" t="e">
        <f>AND(MB!#REF!,"AAAAAHf36do=")</f>
        <v>#REF!</v>
      </c>
      <c r="HL3" t="e">
        <f>AND(MB!#REF!,"AAAAAHf36ds=")</f>
        <v>#REF!</v>
      </c>
      <c r="HM3" t="e">
        <f>AND(MB!#REF!,"AAAAAHf36dw=")</f>
        <v>#REF!</v>
      </c>
      <c r="HN3" t="e">
        <f>AND(MB!#REF!,"AAAAAHf36d0=")</f>
        <v>#REF!</v>
      </c>
      <c r="HO3" t="e">
        <f>AND(MB!#REF!,"AAAAAHf36d4=")</f>
        <v>#REF!</v>
      </c>
      <c r="HP3" t="e">
        <f>IF(MB!#REF!,"AAAAAHf36d8=",0)</f>
        <v>#REF!</v>
      </c>
      <c r="HQ3" t="e">
        <f>AND(MB!#REF!,"AAAAAHf36eA=")</f>
        <v>#REF!</v>
      </c>
      <c r="HR3" t="e">
        <f>AND(MB!#REF!,"AAAAAHf36eE=")</f>
        <v>#REF!</v>
      </c>
      <c r="HS3" t="e">
        <f>AND(MB!#REF!,"AAAAAHf36eI=")</f>
        <v>#REF!</v>
      </c>
      <c r="HT3" t="e">
        <f>AND(MB!#REF!,"AAAAAHf36eM=")</f>
        <v>#REF!</v>
      </c>
      <c r="HU3" t="e">
        <f>AND(MB!#REF!,"AAAAAHf36eQ=")</f>
        <v>#REF!</v>
      </c>
      <c r="HV3" t="e">
        <f>AND(MB!#REF!,"AAAAAHf36eU=")</f>
        <v>#REF!</v>
      </c>
      <c r="HW3" t="e">
        <f>AND(MB!#REF!,"AAAAAHf36eY=")</f>
        <v>#REF!</v>
      </c>
      <c r="HX3" t="e">
        <f>AND(MB!#REF!,"AAAAAHf36ec=")</f>
        <v>#REF!</v>
      </c>
      <c r="HY3" t="e">
        <f>AND(MB!#REF!,"AAAAAHf36eg=")</f>
        <v>#REF!</v>
      </c>
      <c r="HZ3" t="e">
        <f>AND(MB!#REF!,"AAAAAHf36ek=")</f>
        <v>#REF!</v>
      </c>
      <c r="IA3" t="e">
        <f>AND(MB!#REF!,"AAAAAHf36eo=")</f>
        <v>#REF!</v>
      </c>
      <c r="IB3" t="e">
        <f>AND(MB!#REF!,"AAAAAHf36es=")</f>
        <v>#REF!</v>
      </c>
      <c r="IC3" t="e">
        <f>AND(MB!#REF!,"AAAAAHf36ew=")</f>
        <v>#REF!</v>
      </c>
      <c r="ID3" t="e">
        <f>AND(MB!#REF!,"AAAAAHf36e0=")</f>
        <v>#REF!</v>
      </c>
      <c r="IE3" t="e">
        <f>IF(MB!#REF!,"AAAAAHf36e4=",0)</f>
        <v>#REF!</v>
      </c>
      <c r="IF3" t="e">
        <f>AND(MB!#REF!,"AAAAAHf36e8=")</f>
        <v>#REF!</v>
      </c>
      <c r="IG3" t="e">
        <f>AND(MB!#REF!,"AAAAAHf36fA=")</f>
        <v>#REF!</v>
      </c>
      <c r="IH3" t="e">
        <f>AND(MB!#REF!,"AAAAAHf36fE=")</f>
        <v>#REF!</v>
      </c>
      <c r="II3" t="e">
        <f>AND(MB!#REF!,"AAAAAHf36fI=")</f>
        <v>#REF!</v>
      </c>
      <c r="IJ3" t="e">
        <f>AND(MB!#REF!,"AAAAAHf36fM=")</f>
        <v>#REF!</v>
      </c>
      <c r="IK3" t="e">
        <f>AND(MB!#REF!,"AAAAAHf36fQ=")</f>
        <v>#REF!</v>
      </c>
      <c r="IL3" t="e">
        <f>AND(MB!#REF!,"AAAAAHf36fU=")</f>
        <v>#REF!</v>
      </c>
      <c r="IM3" t="e">
        <f>AND(MB!#REF!,"AAAAAHf36fY=")</f>
        <v>#REF!</v>
      </c>
      <c r="IN3" t="e">
        <f>AND(MB!#REF!,"AAAAAHf36fc=")</f>
        <v>#REF!</v>
      </c>
      <c r="IO3" t="e">
        <f>AND(MB!#REF!,"AAAAAHf36fg=")</f>
        <v>#REF!</v>
      </c>
      <c r="IP3" t="e">
        <f>AND(MB!#REF!,"AAAAAHf36fk=")</f>
        <v>#REF!</v>
      </c>
      <c r="IQ3" t="e">
        <f>AND(MB!#REF!,"AAAAAHf36fo=")</f>
        <v>#REF!</v>
      </c>
      <c r="IR3" t="e">
        <f>AND(MB!#REF!,"AAAAAHf36fs=")</f>
        <v>#REF!</v>
      </c>
      <c r="IS3" t="e">
        <f>AND(MB!#REF!,"AAAAAHf36fw=")</f>
        <v>#REF!</v>
      </c>
      <c r="IT3" t="e">
        <f>IF(MB!#REF!,"AAAAAHf36f0=",0)</f>
        <v>#REF!</v>
      </c>
      <c r="IU3" t="e">
        <f>AND(MB!#REF!,"AAAAAHf36f4=")</f>
        <v>#REF!</v>
      </c>
      <c r="IV3" t="e">
        <f>AND(MB!#REF!,"AAAAAHf36f8=")</f>
        <v>#REF!</v>
      </c>
    </row>
    <row r="4" spans="1:27" ht="12.75">
      <c r="A4" t="e">
        <f>AND(MB!#REF!,"AAAAAC6vKwA=")</f>
        <v>#REF!</v>
      </c>
      <c r="B4" t="e">
        <f>AND(MB!#REF!,"AAAAAC6vKwE=")</f>
        <v>#REF!</v>
      </c>
      <c r="C4" t="e">
        <f>AND(MB!#REF!,"AAAAAC6vKwI=")</f>
        <v>#REF!</v>
      </c>
      <c r="D4" t="e">
        <f>AND(MB!#REF!,"AAAAAC6vKwM=")</f>
        <v>#REF!</v>
      </c>
      <c r="E4" t="e">
        <f>AND(MB!#REF!,"AAAAAC6vKwQ=")</f>
        <v>#REF!</v>
      </c>
      <c r="F4" t="e">
        <f>AND(MB!#REF!,"AAAAAC6vKwU=")</f>
        <v>#REF!</v>
      </c>
      <c r="G4" t="e">
        <f>AND(MB!#REF!,"AAAAAC6vKwY=")</f>
        <v>#REF!</v>
      </c>
      <c r="H4" t="e">
        <f>AND(MB!#REF!,"AAAAAC6vKwc=")</f>
        <v>#REF!</v>
      </c>
      <c r="I4" t="e">
        <f>AND(MB!#REF!,"AAAAAC6vKwg=")</f>
        <v>#REF!</v>
      </c>
      <c r="J4" t="e">
        <f>AND(MB!#REF!,"AAAAAC6vKwk=")</f>
        <v>#REF!</v>
      </c>
      <c r="K4" t="e">
        <f>AND(MB!#REF!,"AAAAAC6vKwo=")</f>
        <v>#REF!</v>
      </c>
      <c r="L4" t="e">
        <f>AND(MB!#REF!,"AAAAAC6vKws=")</f>
        <v>#REF!</v>
      </c>
      <c r="M4" t="e">
        <f>IF(MB!A:A,"AAAAAC6vKww=",0)</f>
        <v>#VALUE!</v>
      </c>
      <c r="N4" t="e">
        <f>IF(MB!B:B,"AAAAAC6vKw0=",0)</f>
        <v>#VALUE!</v>
      </c>
      <c r="O4" t="e">
        <f>IF(MB!C:C,"AAAAAC6vKw4=",0)</f>
        <v>#VALUE!</v>
      </c>
      <c r="P4" t="e">
        <f>IF(MB!D:D,"AAAAAC6vKw8=",0)</f>
        <v>#VALUE!</v>
      </c>
      <c r="Q4" t="e">
        <f>IF(MB!E:E,"AAAAAC6vKxA=",0)</f>
        <v>#VALUE!</v>
      </c>
      <c r="R4" t="e">
        <f>IF(MB!F:F,"AAAAAC6vKxE=",0)</f>
        <v>#VALUE!</v>
      </c>
      <c r="S4" t="str">
        <f>IF(MB!G:G,"AAAAAC6vKxI=",0)</f>
        <v>AAAAAC6vKxI=</v>
      </c>
      <c r="T4" t="e">
        <f>IF(MB!H:H,"AAAAAC6vKxM=",0)</f>
        <v>#VALUE!</v>
      </c>
      <c r="U4" t="str">
        <f>IF(MB!I:I,"AAAAAC6vKxQ=",0)</f>
        <v>AAAAAC6vKxQ=</v>
      </c>
      <c r="V4" t="e">
        <f>IF(MB!J:J,"AAAAAC6vKxU=",0)</f>
        <v>#VALUE!</v>
      </c>
      <c r="W4" t="e">
        <f>IF(MB!K:K,"AAAAAC6vKxY=",0)</f>
        <v>#VALUE!</v>
      </c>
      <c r="X4" t="e">
        <f>IF(MB!#REF!,"AAAAAC6vKxc=",0)</f>
        <v>#REF!</v>
      </c>
      <c r="Y4" t="e">
        <f>IF(MB!L:L,"AAAAAC6vKxg=",0)</f>
        <v>#VALUE!</v>
      </c>
      <c r="Z4" t="e">
        <f>IF(MB!M:M,"AAAAAC6vKxk=",0)</f>
        <v>#VALUE!</v>
      </c>
      <c r="AA4" t="s">
        <v>20</v>
      </c>
    </row>
    <row r="5" spans="1:42" ht="12.75">
      <c r="A5" t="e">
        <f>IF(MB!2:2,"AAAAAHP6/gA=",0)</f>
        <v>#VALUE!</v>
      </c>
      <c r="B5" t="e">
        <f>AND(MB!A2,"AAAAAHP6/gE=")</f>
        <v>#VALUE!</v>
      </c>
      <c r="C5" t="e">
        <f>AND(MB!B2,"AAAAAHP6/gI=")</f>
        <v>#VALUE!</v>
      </c>
      <c r="D5" t="e">
        <f>AND(MB!C2,"AAAAAHP6/gM=")</f>
        <v>#VALUE!</v>
      </c>
      <c r="E5" t="e">
        <f>AND(MB!D2,"AAAAAHP6/gQ=")</f>
        <v>#VALUE!</v>
      </c>
      <c r="F5" t="e">
        <f>AND(MB!E2,"AAAAAHP6/gU=")</f>
        <v>#VALUE!</v>
      </c>
      <c r="G5" t="e">
        <f>AND(MB!F2,"AAAAAHP6/gY=")</f>
        <v>#VALUE!</v>
      </c>
      <c r="H5" t="e">
        <f>AND(MB!G2,"AAAAAHP6/gc=")</f>
        <v>#VALUE!</v>
      </c>
      <c r="I5" t="e">
        <f>AND(MB!H2,"AAAAAHP6/gg=")</f>
        <v>#VALUE!</v>
      </c>
      <c r="J5" t="e">
        <f>AND(MB!I2,"AAAAAHP6/gk=")</f>
        <v>#VALUE!</v>
      </c>
      <c r="K5" t="e">
        <f>AND(MB!J2,"AAAAAHP6/go=")</f>
        <v>#VALUE!</v>
      </c>
      <c r="L5" t="e">
        <f>AND(MB!K2,"AAAAAHP6/gs=")</f>
        <v>#VALUE!</v>
      </c>
      <c r="M5" t="e">
        <f>AND(MB!L2,"AAAAAHP6/gw=")</f>
        <v>#VALUE!</v>
      </c>
      <c r="N5" t="e">
        <f>AND(MB!M2,"AAAAAHP6/g0=")</f>
        <v>#VALUE!</v>
      </c>
      <c r="O5">
        <f>IF(MB!3:3,"AAAAAHP6/g4=",0)</f>
        <v>0</v>
      </c>
      <c r="P5" t="e">
        <f>AND(MB!A3,"AAAAAHP6/g8=")</f>
        <v>#VALUE!</v>
      </c>
      <c r="Q5" t="e">
        <f>AND(MB!B3,"AAAAAHP6/hA=")</f>
        <v>#VALUE!</v>
      </c>
      <c r="R5" t="e">
        <f>AND(MB!C3,"AAAAAHP6/hE=")</f>
        <v>#VALUE!</v>
      </c>
      <c r="S5" t="e">
        <f>AND(MB!D3,"AAAAAHP6/hI=")</f>
        <v>#VALUE!</v>
      </c>
      <c r="T5" t="e">
        <f>AND(MB!E3,"AAAAAHP6/hM=")</f>
        <v>#VALUE!</v>
      </c>
      <c r="U5" t="e">
        <f>AND(MB!F3,"AAAAAHP6/hQ=")</f>
        <v>#VALUE!</v>
      </c>
      <c r="V5" t="e">
        <f>AND(MB!G3,"AAAAAHP6/hU=")</f>
        <v>#VALUE!</v>
      </c>
      <c r="W5" t="e">
        <f>AND(MB!H3,"AAAAAHP6/hY=")</f>
        <v>#VALUE!</v>
      </c>
      <c r="X5" t="e">
        <f>AND(MB!I3,"AAAAAHP6/hc=")</f>
        <v>#VALUE!</v>
      </c>
      <c r="Y5" t="e">
        <f>AND(MB!J3,"AAAAAHP6/hg=")</f>
        <v>#VALUE!</v>
      </c>
      <c r="Z5" t="e">
        <f>AND(MB!K3,"AAAAAHP6/hk=")</f>
        <v>#VALUE!</v>
      </c>
      <c r="AA5" t="e">
        <f>AND(MB!L3,"AAAAAHP6/ho=")</f>
        <v>#VALUE!</v>
      </c>
      <c r="AB5" t="e">
        <f>AND(MB!M3,"AAAAAHP6/hs=")</f>
        <v>#VALUE!</v>
      </c>
      <c r="AC5">
        <f>IF(MB!4:4,"AAAAAHP6/hw=",0)</f>
        <v>0</v>
      </c>
      <c r="AD5" t="e">
        <f>AND(MB!A4,"AAAAAHP6/h0=")</f>
        <v>#VALUE!</v>
      </c>
      <c r="AE5" t="e">
        <f>AND(MB!B4,"AAAAAHP6/h4=")</f>
        <v>#VALUE!</v>
      </c>
      <c r="AF5" t="e">
        <f>AND(MB!C4,"AAAAAHP6/h8=")</f>
        <v>#VALUE!</v>
      </c>
      <c r="AG5" t="e">
        <f>AND(MB!D4,"AAAAAHP6/iA=")</f>
        <v>#VALUE!</v>
      </c>
      <c r="AH5" t="e">
        <f>AND(MB!E4,"AAAAAHP6/iE=")</f>
        <v>#VALUE!</v>
      </c>
      <c r="AI5" t="e">
        <f>AND(MB!F4,"AAAAAHP6/iI=")</f>
        <v>#VALUE!</v>
      </c>
      <c r="AJ5" t="e">
        <f>AND(MB!G4,"AAAAAHP6/iM=")</f>
        <v>#VALUE!</v>
      </c>
      <c r="AK5" t="e">
        <f>AND(MB!H4,"AAAAAHP6/iQ=")</f>
        <v>#VALUE!</v>
      </c>
      <c r="AL5" t="e">
        <f>AND(MB!I4,"AAAAAHP6/iU=")</f>
        <v>#VALUE!</v>
      </c>
      <c r="AM5" t="e">
        <f>AND(MB!J4,"AAAAAHP6/iY=")</f>
        <v>#VALUE!</v>
      </c>
      <c r="AN5" t="e">
        <f>AND(MB!K4,"AAAAAHP6/ic=")</f>
        <v>#VALUE!</v>
      </c>
      <c r="AO5" t="e">
        <f>AND(MB!L4,"AAAAAHP6/ig=")</f>
        <v>#VALUE!</v>
      </c>
      <c r="AP5" t="e">
        <f>AND(MB!M4,"AAAAAHP6/ik=")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KC</cp:lastModifiedBy>
  <dcterms:created xsi:type="dcterms:W3CDTF">2013-02-14T20:26:13Z</dcterms:created>
  <dcterms:modified xsi:type="dcterms:W3CDTF">2013-02-14T21:15:49Z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1idgCPK57aLprsM7KacoPoYp55MX6qTfRuo7Y8ODBGMQ</vt:lpwstr>
  </property>
  <property fmtid="{D5CDD505-2E9C-101B-9397-08002B2CF9AE}" pid="4" name="Google.Documents.RevisionId">
    <vt:lpwstr>04975829223235480376</vt:lpwstr>
  </property>
  <property fmtid="{D5CDD505-2E9C-101B-9397-08002B2CF9AE}" pid="5" name="Google.Documents.PreviousRevisionId">
    <vt:lpwstr>08703354846026117852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